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Orçamento" sheetId="1" r:id="rId1"/>
    <sheet name="Cronograma" sheetId="2" r:id="rId2"/>
    <sheet name="CPU" sheetId="3" r:id="rId3"/>
    <sheet name="B.D.I" sheetId="4" r:id="rId4"/>
    <sheet name="sup" sheetId="5" r:id="rId5"/>
  </sheets>
  <externalReferences>
    <externalReference r:id="rId8"/>
    <externalReference r:id="rId9"/>
  </externalReferences>
  <definedNames>
    <definedName name="_xlnm.Print_Area" localSheetId="3">'B.D.I'!$A$1:$K$57</definedName>
    <definedName name="_xlnm.Print_Area" localSheetId="2">'CPU'!$A$1:$N$104</definedName>
    <definedName name="_xlnm.Print_Area" localSheetId="1">'Cronograma'!$A$1:$I$44</definedName>
    <definedName name="_xlnm.Print_Area" localSheetId="0">'Orçamento'!$A$1:$I$37</definedName>
    <definedName name="_xlnm.Print_Titles" localSheetId="0">'Orçamento'!$5:$10</definedName>
  </definedNames>
  <calcPr fullCalcOnLoad="1"/>
</workbook>
</file>

<file path=xl/sharedStrings.xml><?xml version="1.0" encoding="utf-8"?>
<sst xmlns="http://schemas.openxmlformats.org/spreadsheetml/2006/main" count="370" uniqueCount="250">
  <si>
    <t>ITEM</t>
  </si>
  <si>
    <t>1.1</t>
  </si>
  <si>
    <t>1.2</t>
  </si>
  <si>
    <t>Valor por item -R$</t>
  </si>
  <si>
    <t xml:space="preserve">TOTAL GERAL </t>
  </si>
  <si>
    <t>m³</t>
  </si>
  <si>
    <t>SERVIÇOS</t>
  </si>
  <si>
    <t>Assunto:</t>
  </si>
  <si>
    <t>Empreendimento:</t>
  </si>
  <si>
    <t>CRONOGRAMA FÍSICO-FINANCEIRO</t>
  </si>
  <si>
    <t>% s/ obra</t>
  </si>
  <si>
    <t>CÓDIGO</t>
  </si>
  <si>
    <t>COMPOSIÇÃO  DE  PREÇOS  UNITÁRIOS   -    CUSTOS  UNITÁRIOS</t>
  </si>
  <si>
    <t xml:space="preserve"> Serviço:</t>
  </si>
  <si>
    <t xml:space="preserve"> Unid.:</t>
  </si>
  <si>
    <t xml:space="preserve"> A - Equipamentos</t>
  </si>
  <si>
    <t>Quant.</t>
  </si>
  <si>
    <t>Utilização</t>
  </si>
  <si>
    <t>Custo Operacional</t>
  </si>
  <si>
    <t xml:space="preserve">Custo </t>
  </si>
  <si>
    <t>Operat.</t>
  </si>
  <si>
    <t>Improd.</t>
  </si>
  <si>
    <t>Horário</t>
  </si>
  <si>
    <t>-</t>
  </si>
  <si>
    <t>Custo Horário de Equipamentos</t>
  </si>
  <si>
    <t xml:space="preserve"> B - Mão de Obra</t>
  </si>
  <si>
    <t>Salário / Hora</t>
  </si>
  <si>
    <t>Custo</t>
  </si>
  <si>
    <t>Carpinteiro</t>
  </si>
  <si>
    <t>Servente</t>
  </si>
  <si>
    <t>Custo Horário de Mão-de-Obra</t>
  </si>
  <si>
    <t xml:space="preserve"> C - Produção da Equipe  (m)</t>
  </si>
  <si>
    <t>Adc. M.O  -  Ferramentas :</t>
  </si>
  <si>
    <t>Custo Horário de Execução</t>
  </si>
  <si>
    <t xml:space="preserve"> D - Custo Unitário de Execução</t>
  </si>
  <si>
    <t>Custo Unitário de Execução</t>
  </si>
  <si>
    <t xml:space="preserve"> E - Materiais e Atividades Auxiliares</t>
  </si>
  <si>
    <t>Unid.</t>
  </si>
  <si>
    <t>Preço</t>
  </si>
  <si>
    <t>Unitário</t>
  </si>
  <si>
    <t>Parafuso 1/2" x 3" com porca,</t>
  </si>
  <si>
    <t>(inclusive ferragens)</t>
  </si>
  <si>
    <t>kg</t>
  </si>
  <si>
    <t>Custo Total de Materiais</t>
  </si>
  <si>
    <t xml:space="preserve"> F - Transportes de Materiais</t>
  </si>
  <si>
    <t>DMT             (Km)</t>
  </si>
  <si>
    <t>Toneladas /</t>
  </si>
  <si>
    <t>Unidade Serviço</t>
  </si>
  <si>
    <t>Custo Total de Transportes de Materiais</t>
  </si>
  <si>
    <t>Custo Unitário Direto Total</t>
  </si>
  <si>
    <t>Observações:</t>
  </si>
  <si>
    <t>ml</t>
  </si>
  <si>
    <t>__________________________________________________</t>
  </si>
  <si>
    <t>_______________________________________________</t>
  </si>
  <si>
    <t>B.D.I ADOTADO:</t>
  </si>
  <si>
    <t>BONIFICAÇÕES DE DESPESAS INDIRETAS - B.D.I</t>
  </si>
  <si>
    <t>A- CUSTOS INDIRETOS</t>
  </si>
  <si>
    <t>Administração Central</t>
  </si>
  <si>
    <t>Despesas Financeiras</t>
  </si>
  <si>
    <t>Seguros + Garantias</t>
  </si>
  <si>
    <t>Risco</t>
  </si>
  <si>
    <t>B - TRIBUTOS</t>
  </si>
  <si>
    <t>B.1 - COFINS</t>
  </si>
  <si>
    <t>B.2 - PIS/PASEP</t>
  </si>
  <si>
    <t>B.3 - ISS</t>
  </si>
  <si>
    <t>CPRB(INSS)</t>
  </si>
  <si>
    <t>C - LUCRO</t>
  </si>
  <si>
    <t>C.1 - Lucro Bruto</t>
  </si>
  <si>
    <t>TOTAL BDI = [ ( 1+ ( AC + S + R + G )(1 +DF)(1+ L)/(1-T) - 1 ] *100</t>
  </si>
  <si>
    <t>Bate-estacas por gravidade, potência de 160HP, peso do martelo até 3 toneladas - CHP diurno AF_11/2014</t>
  </si>
  <si>
    <t>Encarregado</t>
  </si>
  <si>
    <t xml:space="preserve">Madeira lei nativa / regional serrada aparelhada </t>
  </si>
  <si>
    <t>und</t>
  </si>
  <si>
    <t>Pregos de aço 18x30</t>
  </si>
  <si>
    <t>1) Na elaboração da presente composição, os índices adotados foram com base nos dados do SINAPI</t>
  </si>
  <si>
    <t>ACUMULADO</t>
  </si>
  <si>
    <t>Ajudante Especializado</t>
  </si>
  <si>
    <t>SINAPI - 004006</t>
  </si>
  <si>
    <t>SINAPI - 004334</t>
  </si>
  <si>
    <t>SINAPI - 005075</t>
  </si>
  <si>
    <t>Imunizante para madeira, incolor</t>
  </si>
  <si>
    <t>l</t>
  </si>
  <si>
    <t>SINAPI - 007340</t>
  </si>
  <si>
    <t>SINAPI - 89843</t>
  </si>
  <si>
    <t xml:space="preserve">SINAPI - 90776 </t>
  </si>
  <si>
    <t>SINAPI - 88262</t>
  </si>
  <si>
    <t>SINAPI - 88316</t>
  </si>
  <si>
    <t>SINAPI - 88243</t>
  </si>
  <si>
    <t>60 DIAS</t>
  </si>
  <si>
    <t>1.3</t>
  </si>
  <si>
    <t xml:space="preserve">OBRA: </t>
  </si>
  <si>
    <t>(Nome Empresa)</t>
  </si>
  <si>
    <t>Proponente:</t>
  </si>
  <si>
    <t>Responsável Técnico/CREA:</t>
  </si>
  <si>
    <t>(CNPJ Empresa)</t>
  </si>
  <si>
    <t>(Nome Engenheiro)</t>
  </si>
  <si>
    <t>(CREA Engenheiro)</t>
  </si>
  <si>
    <t>Obra:</t>
  </si>
  <si>
    <t>PMNEP 08/22</t>
  </si>
  <si>
    <t>AGOSTO/2022 - DESONERADO</t>
  </si>
  <si>
    <t>SINAPI:</t>
  </si>
  <si>
    <t>SINAPI</t>
  </si>
  <si>
    <t>OBJETO</t>
  </si>
  <si>
    <t>DATA</t>
  </si>
  <si>
    <t>BDI</t>
  </si>
  <si>
    <t>NOME</t>
  </si>
  <si>
    <t>CNPJ</t>
  </si>
  <si>
    <t>ENG</t>
  </si>
  <si>
    <t>CREA ENG</t>
  </si>
  <si>
    <t>Construção e reforma de pontes em madeira no município de Nova Eesperança do Piriá.</t>
  </si>
  <si>
    <t>Ponte em madeira de lei LEGALIZADA (peças aparelhadas), com vigamento simples e fundação em estacas cravadas, com largura mínima de 4,50 m</t>
  </si>
  <si>
    <t>Nova Esperança do Piriá - Pará, em 01 de novembro de 2022.</t>
  </si>
  <si>
    <t>PLANILHA ORÇAMENTÁRIA</t>
  </si>
  <si>
    <t>B.D.I</t>
  </si>
  <si>
    <t>REF.</t>
  </si>
  <si>
    <t xml:space="preserve">DISCRIMINAÇÃO </t>
  </si>
  <si>
    <t>UNID.</t>
  </si>
  <si>
    <t>QUANT.</t>
  </si>
  <si>
    <t>P. UNIT.</t>
  </si>
  <si>
    <t>P. UNIT. + B.D.I</t>
  </si>
  <si>
    <t>P. TOTAL</t>
  </si>
  <si>
    <t>SERVIÇOS PRELIMINARES</t>
  </si>
  <si>
    <t>PROPRIA</t>
  </si>
  <si>
    <t>pmgn-01</t>
  </si>
  <si>
    <t>Placa de obra em chapa de aço galvanizado, instalada</t>
  </si>
  <si>
    <t>m²</t>
  </si>
  <si>
    <t>Execução de almoxarifado em canteiro de obra em chapa de madeira compensada, incluso prateleira AF_02/2016</t>
  </si>
  <si>
    <t>LIMPEZA MANUAL DE VEGETAÇÃO EM TERRENO COM ENXADA.AF_05/2018</t>
  </si>
  <si>
    <t>1.4</t>
  </si>
  <si>
    <t>Aterro manual de valas com areia para aterro e compactação AF_05/2016</t>
  </si>
  <si>
    <t>Total do Item 1</t>
  </si>
  <si>
    <t>PONTE DE MADEIRA</t>
  </si>
  <si>
    <t>2.1</t>
  </si>
  <si>
    <t>PMGN</t>
  </si>
  <si>
    <t>PMGN-01/21</t>
  </si>
  <si>
    <t>Total do Item 2</t>
  </si>
  <si>
    <t>SERVIÇOS COMPLEMENTARES</t>
  </si>
  <si>
    <t>3.1</t>
  </si>
  <si>
    <t>99802</t>
  </si>
  <si>
    <t>LIMPEZA DE PISO COM VASSOURA A SECO. AF_04/2019</t>
  </si>
  <si>
    <t>Total do Item 3</t>
  </si>
  <si>
    <t xml:space="preserve">VALOR TOTAL </t>
  </si>
  <si>
    <t>Proponente</t>
  </si>
  <si>
    <t>PREFEITURA MUN. DE SANTA ISABEL DO PARA</t>
  </si>
  <si>
    <t>Programa</t>
  </si>
  <si>
    <t>Processo</t>
  </si>
  <si>
    <t>ESPORTE E LAZER NA CIDADE/M Esportes</t>
  </si>
  <si>
    <t>212.058-65</t>
  </si>
  <si>
    <t>Responsável Técnico/CREA</t>
  </si>
  <si>
    <t>Construção de Quadra Poliesportiva</t>
  </si>
  <si>
    <t>Leonel Fontinelle Barbalho Jr. / 9619-D</t>
  </si>
  <si>
    <t>01</t>
  </si>
  <si>
    <t>Locação da Obra</t>
  </si>
  <si>
    <t>Barracão da obra</t>
  </si>
  <si>
    <r>
      <t>m</t>
    </r>
    <r>
      <rPr>
        <b/>
        <sz val="10"/>
        <rFont val="Arial"/>
        <family val="2"/>
      </rPr>
      <t>²</t>
    </r>
  </si>
  <si>
    <t>Placa da obra</t>
  </si>
  <si>
    <t>Limpeza do terreno</t>
  </si>
  <si>
    <t>Total</t>
  </si>
  <si>
    <t>02</t>
  </si>
  <si>
    <t>MOVIMENTO DE TERRA</t>
  </si>
  <si>
    <t>Fornec. de terra e compactação a 95%PN</t>
  </si>
  <si>
    <t>03</t>
  </si>
  <si>
    <t>FUNDAÇÕES DO MURO</t>
  </si>
  <si>
    <t>Escavação manual de vala</t>
  </si>
  <si>
    <t>3.2</t>
  </si>
  <si>
    <t>Lastro de concreto magro</t>
  </si>
  <si>
    <t>3.3</t>
  </si>
  <si>
    <t>Alicerce em concreto ciclópico</t>
  </si>
  <si>
    <t>3.4</t>
  </si>
  <si>
    <t>Baldrame em concreto simples</t>
  </si>
  <si>
    <t>04</t>
  </si>
  <si>
    <t>ARQUIBANCADA</t>
  </si>
  <si>
    <t>4.1</t>
  </si>
  <si>
    <r>
      <t>m</t>
    </r>
    <r>
      <rPr>
        <vertAlign val="superscript"/>
        <sz val="10"/>
        <rFont val="Arial"/>
        <family val="2"/>
      </rPr>
      <t>3</t>
    </r>
  </si>
  <si>
    <t>4.2</t>
  </si>
  <si>
    <t>4.3</t>
  </si>
  <si>
    <t>4.4</t>
  </si>
  <si>
    <t>05</t>
  </si>
  <si>
    <t>PISO</t>
  </si>
  <si>
    <t>5.1</t>
  </si>
  <si>
    <t>Concreto não estrutural, fck=13,5 Mpa, e=8cm</t>
  </si>
  <si>
    <t>5.2</t>
  </si>
  <si>
    <t>Piso em concreto c/ junta de PVC, e=5cm</t>
  </si>
  <si>
    <t>5.3</t>
  </si>
  <si>
    <t>Calçada de proteção</t>
  </si>
  <si>
    <t>06</t>
  </si>
  <si>
    <t>PAREDES E PAINÉIS</t>
  </si>
  <si>
    <t>6.1</t>
  </si>
  <si>
    <t>Alvenaria de tijolos furados e=15cm</t>
  </si>
  <si>
    <t>6.2</t>
  </si>
  <si>
    <t>Chapisco</t>
  </si>
  <si>
    <t>6.3</t>
  </si>
  <si>
    <t>Reboco com argamassa mista traço 1:2:5</t>
  </si>
  <si>
    <t>6.4</t>
  </si>
  <si>
    <t>Pilares em concreto armado incl. Forma</t>
  </si>
  <si>
    <t>6.5</t>
  </si>
  <si>
    <t>Alambrado com tubo de ferro e tela de arame</t>
  </si>
  <si>
    <t>07</t>
  </si>
  <si>
    <t>ELEMENTOS ESPORTIVOS</t>
  </si>
  <si>
    <t>7.1</t>
  </si>
  <si>
    <t>Suporte metálico p/ basquete aro</t>
  </si>
  <si>
    <t>unid</t>
  </si>
  <si>
    <t>7.2</t>
  </si>
  <si>
    <t>Poste metálico p/ rede de vôlei</t>
  </si>
  <si>
    <t>7.3</t>
  </si>
  <si>
    <t>Trave metálica p/ futsal</t>
  </si>
  <si>
    <t>8</t>
  </si>
  <si>
    <t>ILUMINAÇÃO DA QUADRA</t>
  </si>
  <si>
    <t>8.1</t>
  </si>
  <si>
    <t>Poste de ferro galvanizado de engatar, reto, cônico contínuo h=9m</t>
  </si>
  <si>
    <t>8.2</t>
  </si>
  <si>
    <t>Refletor com lâmpada de vapor de mercúrio 400w e reator (fornec. E inst.)</t>
  </si>
  <si>
    <t>u</t>
  </si>
  <si>
    <t>8.3</t>
  </si>
  <si>
    <t>cabo multiflex 3x10+10 paa ramal de entrada, 06/01 Kva (fornec. E inst.)</t>
  </si>
  <si>
    <t>m</t>
  </si>
  <si>
    <t>8.4</t>
  </si>
  <si>
    <t>Para raio eletrônico VCL 40KA</t>
  </si>
  <si>
    <t>8.5</t>
  </si>
  <si>
    <t>Cabo nú 50mm² p/ aterramento</t>
  </si>
  <si>
    <t>8.6</t>
  </si>
  <si>
    <t>Haste de cobre c/ conector p/ aterramento</t>
  </si>
  <si>
    <t>8.7</t>
  </si>
  <si>
    <t>Quadro de distribuição elétrica c/ capacidade de 6 disjuntores (fornec. E inst.)</t>
  </si>
  <si>
    <t>8.8</t>
  </si>
  <si>
    <t>Disjuntor termo-magnético bipolar 3P-40A (fornec. E instalação)</t>
  </si>
  <si>
    <t>8.9</t>
  </si>
  <si>
    <t>Disjuntor termo-magnético bipolar 16A (fornec. E instalação</t>
  </si>
  <si>
    <t>8.10</t>
  </si>
  <si>
    <t>Eletroduto de 3/4" PVC embutido em piso (fonec. E inst.)</t>
  </si>
  <si>
    <t>8.11</t>
  </si>
  <si>
    <t>Cabo isilante anti-chama, 06/1,0Kva, bitola 4mm²(fornec. E instalação)</t>
  </si>
  <si>
    <t>9</t>
  </si>
  <si>
    <t>PINTURA</t>
  </si>
  <si>
    <t>9.1</t>
  </si>
  <si>
    <t>Pintura em tinta antiferruginosa em elemento metálico</t>
  </si>
  <si>
    <t>9.2</t>
  </si>
  <si>
    <t>Pintura acrílica</t>
  </si>
  <si>
    <t>9.3</t>
  </si>
  <si>
    <t>Pintura em esmalte em elemento metálico</t>
  </si>
  <si>
    <t>9.4</t>
  </si>
  <si>
    <t>Demarcação da quadra em tinta nova cor</t>
  </si>
  <si>
    <t>10</t>
  </si>
  <si>
    <t>LIMPEZA FINAL</t>
  </si>
  <si>
    <t>Limpeza da obra</t>
  </si>
  <si>
    <r>
      <t>m</t>
    </r>
    <r>
      <rPr>
        <vertAlign val="superscript"/>
        <sz val="10"/>
        <rFont val="Arial"/>
        <family val="2"/>
      </rPr>
      <t>2</t>
    </r>
  </si>
  <si>
    <t>VALOR GLOBAL</t>
  </si>
  <si>
    <t>Responsável Técnico</t>
  </si>
  <si>
    <t>CNPJ: 18.237.732/0001-65</t>
  </si>
  <si>
    <t>J P NETO CONSTRUCOES LTDA</t>
  </si>
</sst>
</file>

<file path=xl/styles.xml><?xml version="1.0" encoding="utf-8"?>
<styleSheet xmlns="http://schemas.openxmlformats.org/spreadsheetml/2006/main">
  <numFmts count="6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0.0"/>
    <numFmt numFmtId="180" formatCode="&quot;R$&quot;#,##0.00"/>
    <numFmt numFmtId="181" formatCode="_(* #,##0.00_);_(* \(#,##0.00\);_(* \-??_);_(@_)"/>
    <numFmt numFmtId="182" formatCode="_(* #,##0.0000_);_(* \(#,##0.0000\);_(* \-??_);_(@_)"/>
    <numFmt numFmtId="183" formatCode="#,##0.0"/>
    <numFmt numFmtId="184" formatCode="0.0000"/>
    <numFmt numFmtId="185" formatCode="#,##0.000"/>
    <numFmt numFmtId="186" formatCode="&quot;R$&quot;\ #,##0.00"/>
    <numFmt numFmtId="187" formatCode="0.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0.000000000000000000000000000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9"/>
      <color indexed="10"/>
      <name val="Arial"/>
      <family val="2"/>
    </font>
    <font>
      <u val="single"/>
      <sz val="9"/>
      <name val="Arial Black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8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  <xf numFmtId="181" fontId="0" fillId="0" borderId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" fontId="0" fillId="0" borderId="0" xfId="0" applyNumberFormat="1" applyAlignment="1">
      <alignment/>
    </xf>
    <xf numFmtId="181" fontId="6" fillId="33" borderId="10" xfId="64" applyFont="1" applyFill="1" applyBorder="1" applyAlignment="1" applyProtection="1">
      <alignment vertical="center"/>
      <protection/>
    </xf>
    <xf numFmtId="181" fontId="6" fillId="33" borderId="11" xfId="64" applyFont="1" applyFill="1" applyBorder="1" applyAlignment="1" applyProtection="1">
      <alignment horizontal="right" vertical="center"/>
      <protection/>
    </xf>
    <xf numFmtId="181" fontId="7" fillId="33" borderId="10" xfId="64" applyFont="1" applyFill="1" applyBorder="1" applyAlignment="1" applyProtection="1">
      <alignment vertical="center"/>
      <protection/>
    </xf>
    <xf numFmtId="181" fontId="6" fillId="33" borderId="12" xfId="64" applyFont="1" applyFill="1" applyBorder="1" applyAlignment="1" applyProtection="1">
      <alignment vertical="center"/>
      <protection/>
    </xf>
    <xf numFmtId="181" fontId="7" fillId="33" borderId="13" xfId="64" applyFont="1" applyFill="1" applyBorder="1" applyAlignment="1" applyProtection="1">
      <alignment vertical="center"/>
      <protection/>
    </xf>
    <xf numFmtId="181" fontId="6" fillId="33" borderId="14" xfId="64" applyFont="1" applyFill="1" applyBorder="1" applyAlignment="1" applyProtection="1">
      <alignment horizontal="center" vertical="center"/>
      <protection/>
    </xf>
    <xf numFmtId="181" fontId="6" fillId="33" borderId="14" xfId="64" applyFont="1" applyFill="1" applyBorder="1" applyAlignment="1" applyProtection="1">
      <alignment vertical="center"/>
      <protection/>
    </xf>
    <xf numFmtId="181" fontId="6" fillId="33" borderId="12" xfId="64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80" fontId="0" fillId="34" borderId="16" xfId="0" applyNumberFormat="1" applyFont="1" applyFill="1" applyBorder="1" applyAlignment="1">
      <alignment horizontal="center" vertical="center"/>
    </xf>
    <xf numFmtId="9" fontId="0" fillId="34" borderId="16" xfId="0" applyNumberFormat="1" applyFont="1" applyFill="1" applyBorder="1" applyAlignment="1">
      <alignment horizontal="center" vertical="center"/>
    </xf>
    <xf numFmtId="180" fontId="0" fillId="34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33" borderId="0" xfId="49" applyFont="1" applyFill="1" applyAlignment="1">
      <alignment horizontal="center" vertical="center"/>
      <protection/>
    </xf>
    <xf numFmtId="0" fontId="56" fillId="35" borderId="18" xfId="49" applyFont="1" applyFill="1" applyBorder="1" applyAlignment="1">
      <alignment horizontal="center" vertical="center"/>
      <protection/>
    </xf>
    <xf numFmtId="0" fontId="57" fillId="35" borderId="18" xfId="49" applyFont="1" applyFill="1" applyBorder="1" applyAlignment="1">
      <alignment vertical="center"/>
      <protection/>
    </xf>
    <xf numFmtId="0" fontId="56" fillId="35" borderId="13" xfId="49" applyFont="1" applyFill="1" applyBorder="1" applyAlignment="1">
      <alignment vertical="center"/>
      <protection/>
    </xf>
    <xf numFmtId="0" fontId="6" fillId="33" borderId="0" xfId="49" applyFont="1" applyFill="1" applyAlignment="1">
      <alignment vertical="center"/>
      <protection/>
    </xf>
    <xf numFmtId="0" fontId="6" fillId="33" borderId="10" xfId="49" applyFont="1" applyFill="1" applyBorder="1" applyAlignment="1">
      <alignment horizontal="center" vertical="center"/>
      <protection/>
    </xf>
    <xf numFmtId="0" fontId="6" fillId="33" borderId="14" xfId="49" applyFont="1" applyFill="1" applyBorder="1" applyAlignment="1">
      <alignment horizontal="center" vertical="center"/>
      <protection/>
    </xf>
    <xf numFmtId="0" fontId="6" fillId="33" borderId="19" xfId="49" applyFont="1" applyFill="1" applyBorder="1" applyAlignment="1">
      <alignment horizontal="center" vertical="center"/>
      <protection/>
    </xf>
    <xf numFmtId="0" fontId="6" fillId="33" borderId="20" xfId="49" applyFont="1" applyFill="1" applyBorder="1" applyAlignment="1">
      <alignment horizontal="center" vertical="center"/>
      <protection/>
    </xf>
    <xf numFmtId="0" fontId="6" fillId="33" borderId="21" xfId="49" applyFont="1" applyFill="1" applyBorder="1" applyAlignment="1">
      <alignment horizontal="center" vertical="center"/>
      <protection/>
    </xf>
    <xf numFmtId="2" fontId="6" fillId="33" borderId="14" xfId="49" applyNumberFormat="1" applyFont="1" applyFill="1" applyBorder="1" applyAlignment="1">
      <alignment horizontal="center" vertical="center"/>
      <protection/>
    </xf>
    <xf numFmtId="2" fontId="6" fillId="33" borderId="20" xfId="49" applyNumberFormat="1" applyFont="1" applyFill="1" applyBorder="1" applyAlignment="1">
      <alignment horizontal="center" vertical="center"/>
      <protection/>
    </xf>
    <xf numFmtId="4" fontId="6" fillId="33" borderId="20" xfId="49" applyNumberFormat="1" applyFont="1" applyFill="1" applyBorder="1" applyAlignment="1">
      <alignment horizontal="center" vertical="center"/>
      <protection/>
    </xf>
    <xf numFmtId="4" fontId="6" fillId="33" borderId="14" xfId="49" applyNumberFormat="1" applyFont="1" applyFill="1" applyBorder="1" applyAlignment="1">
      <alignment horizontal="right" vertical="center"/>
      <protection/>
    </xf>
    <xf numFmtId="0" fontId="6" fillId="33" borderId="11" xfId="49" applyFont="1" applyFill="1" applyBorder="1" applyAlignment="1">
      <alignment horizontal="left" vertical="center"/>
      <protection/>
    </xf>
    <xf numFmtId="4" fontId="6" fillId="33" borderId="12" xfId="49" applyNumberFormat="1" applyFont="1" applyFill="1" applyBorder="1" applyAlignment="1">
      <alignment horizontal="right" vertical="center"/>
      <protection/>
    </xf>
    <xf numFmtId="0" fontId="6" fillId="33" borderId="0" xfId="49" applyFont="1" applyFill="1" applyAlignment="1">
      <alignment horizontal="left" vertical="center"/>
      <protection/>
    </xf>
    <xf numFmtId="4" fontId="6" fillId="33" borderId="11" xfId="49" applyNumberFormat="1" applyFont="1" applyFill="1" applyBorder="1" applyAlignment="1">
      <alignment horizontal="right"/>
      <protection/>
    </xf>
    <xf numFmtId="10" fontId="6" fillId="33" borderId="0" xfId="49" applyNumberFormat="1" applyFont="1" applyFill="1" applyAlignment="1">
      <alignment horizontal="center" vertical="center"/>
      <protection/>
    </xf>
    <xf numFmtId="4" fontId="6" fillId="33" borderId="12" xfId="49" applyNumberFormat="1" applyFont="1" applyFill="1" applyBorder="1" applyAlignment="1">
      <alignment horizontal="center" vertical="center"/>
      <protection/>
    </xf>
    <xf numFmtId="0" fontId="6" fillId="33" borderId="12" xfId="49" applyFont="1" applyFill="1" applyBorder="1" applyAlignment="1">
      <alignment horizontal="center" vertical="center"/>
      <protection/>
    </xf>
    <xf numFmtId="2" fontId="6" fillId="33" borderId="12" xfId="49" applyNumberFormat="1" applyFont="1" applyFill="1" applyBorder="1" applyAlignment="1">
      <alignment horizontal="center" vertical="center"/>
      <protection/>
    </xf>
    <xf numFmtId="185" fontId="6" fillId="33" borderId="12" xfId="49" applyNumberFormat="1" applyFont="1" applyFill="1" applyBorder="1" applyAlignment="1">
      <alignment horizontal="center" vertical="center"/>
      <protection/>
    </xf>
    <xf numFmtId="0" fontId="6" fillId="33" borderId="11" xfId="49" applyFont="1" applyFill="1" applyBorder="1" applyAlignment="1">
      <alignment vertical="center"/>
      <protection/>
    </xf>
    <xf numFmtId="185" fontId="6" fillId="33" borderId="0" xfId="49" applyNumberFormat="1" applyFont="1" applyFill="1" applyAlignment="1">
      <alignment horizontal="center" vertical="center"/>
      <protection/>
    </xf>
    <xf numFmtId="0" fontId="56" fillId="36" borderId="22" xfId="49" applyFont="1" applyFill="1" applyBorder="1" applyAlignment="1">
      <alignment horizontal="center" vertical="center" wrapText="1"/>
      <protection/>
    </xf>
    <xf numFmtId="0" fontId="58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0" fontId="0" fillId="0" borderId="0" xfId="0" applyNumberFormat="1" applyAlignment="1">
      <alignment horizontal="left"/>
    </xf>
    <xf numFmtId="10" fontId="5" fillId="0" borderId="24" xfId="0" applyNumberFormat="1" applyFont="1" applyBorder="1" applyAlignment="1">
      <alignment vertical="center" wrapText="1"/>
    </xf>
    <xf numFmtId="0" fontId="2" fillId="0" borderId="0" xfId="49" applyFont="1">
      <alignment/>
      <protection/>
    </xf>
    <xf numFmtId="0" fontId="3" fillId="34" borderId="25" xfId="49" applyFont="1" applyFill="1" applyBorder="1" applyAlignment="1">
      <alignment vertical="center"/>
      <protection/>
    </xf>
    <xf numFmtId="0" fontId="5" fillId="34" borderId="0" xfId="49" applyFont="1" applyFill="1" applyAlignment="1">
      <alignment horizontal="center" vertical="center" wrapText="1"/>
      <protection/>
    </xf>
    <xf numFmtId="177" fontId="2" fillId="0" borderId="0" xfId="63" applyFont="1" applyBorder="1" applyAlignment="1">
      <alignment/>
    </xf>
    <xf numFmtId="0" fontId="2" fillId="0" borderId="0" xfId="49" applyFont="1" applyAlignment="1">
      <alignment vertical="center"/>
      <protection/>
    </xf>
    <xf numFmtId="0" fontId="13" fillId="0" borderId="0" xfId="49" applyFont="1" applyAlignment="1">
      <alignment vertical="center"/>
      <protection/>
    </xf>
    <xf numFmtId="4" fontId="2" fillId="0" borderId="0" xfId="49" applyNumberFormat="1" applyFont="1" applyAlignment="1">
      <alignment vertical="center"/>
      <protection/>
    </xf>
    <xf numFmtId="0" fontId="59" fillId="18" borderId="15" xfId="49" applyFont="1" applyFill="1" applyBorder="1" applyAlignment="1">
      <alignment horizontal="center" vertical="center"/>
      <protection/>
    </xf>
    <xf numFmtId="0" fontId="5" fillId="0" borderId="26" xfId="49" applyFont="1" applyBorder="1" applyAlignment="1">
      <alignment horizontal="center" vertical="center"/>
      <protection/>
    </xf>
    <xf numFmtId="0" fontId="5" fillId="0" borderId="26" xfId="49" applyFont="1" applyBorder="1" applyAlignment="1">
      <alignment horizontal="left" vertical="center" wrapText="1"/>
      <protection/>
    </xf>
    <xf numFmtId="177" fontId="5" fillId="0" borderId="26" xfId="63" applyFont="1" applyFill="1" applyBorder="1" applyAlignment="1">
      <alignment vertical="center"/>
    </xf>
    <xf numFmtId="180" fontId="5" fillId="0" borderId="26" xfId="63" applyNumberFormat="1" applyFont="1" applyFill="1" applyBorder="1" applyAlignment="1">
      <alignment vertical="center"/>
    </xf>
    <xf numFmtId="0" fontId="5" fillId="0" borderId="27" xfId="49" applyFont="1" applyBorder="1" applyAlignment="1">
      <alignment horizontal="center" vertical="center"/>
      <protection/>
    </xf>
    <xf numFmtId="0" fontId="5" fillId="0" borderId="27" xfId="49" applyFont="1" applyBorder="1" applyAlignment="1">
      <alignment horizontal="left" vertical="center"/>
      <protection/>
    </xf>
    <xf numFmtId="177" fontId="5" fillId="0" borderId="27" xfId="63" applyFont="1" applyFill="1" applyBorder="1" applyAlignment="1">
      <alignment vertical="center"/>
    </xf>
    <xf numFmtId="180" fontId="5" fillId="0" borderId="27" xfId="63" applyNumberFormat="1" applyFont="1" applyFill="1" applyBorder="1" applyAlignment="1">
      <alignment vertical="center"/>
    </xf>
    <xf numFmtId="0" fontId="5" fillId="0" borderId="27" xfId="49" applyFont="1" applyBorder="1" applyAlignment="1">
      <alignment horizontal="left" vertical="center" wrapText="1"/>
      <protection/>
    </xf>
    <xf numFmtId="180" fontId="4" fillId="0" borderId="27" xfId="49" applyNumberFormat="1" applyFont="1" applyBorder="1" applyAlignment="1">
      <alignment vertical="center"/>
      <protection/>
    </xf>
    <xf numFmtId="4" fontId="60" fillId="0" borderId="26" xfId="49" applyNumberFormat="1" applyFont="1" applyBorder="1" applyAlignment="1">
      <alignment vertical="center"/>
      <protection/>
    </xf>
    <xf numFmtId="0" fontId="61" fillId="0" borderId="0" xfId="49" applyFont="1" applyAlignment="1">
      <alignment horizontal="center"/>
      <protection/>
    </xf>
    <xf numFmtId="4" fontId="61" fillId="0" borderId="0" xfId="49" applyNumberFormat="1" applyFont="1">
      <alignment/>
      <protection/>
    </xf>
    <xf numFmtId="180" fontId="4" fillId="0" borderId="27" xfId="63" applyNumberFormat="1" applyFont="1" applyFill="1" applyBorder="1" applyAlignment="1">
      <alignment horizontal="right" vertical="center"/>
    </xf>
    <xf numFmtId="0" fontId="61" fillId="0" borderId="0" xfId="49" applyFont="1" applyAlignment="1">
      <alignment horizontal="left"/>
      <protection/>
    </xf>
    <xf numFmtId="49" fontId="5" fillId="0" borderId="26" xfId="49" applyNumberFormat="1" applyFont="1" applyBorder="1" applyAlignment="1">
      <alignment horizontal="center" vertical="center"/>
      <protection/>
    </xf>
    <xf numFmtId="0" fontId="5" fillId="0" borderId="26" xfId="49" applyFont="1" applyBorder="1" applyAlignment="1">
      <alignment vertical="center"/>
      <protection/>
    </xf>
    <xf numFmtId="2" fontId="5" fillId="0" borderId="26" xfId="49" applyNumberFormat="1" applyFont="1" applyBorder="1" applyAlignment="1">
      <alignment vertical="center"/>
      <protection/>
    </xf>
    <xf numFmtId="180" fontId="4" fillId="0" borderId="27" xfId="63" applyNumberFormat="1" applyFont="1" applyFill="1" applyBorder="1" applyAlignment="1">
      <alignment vertical="center"/>
    </xf>
    <xf numFmtId="176" fontId="4" fillId="0" borderId="15" xfId="47" applyFont="1" applyFill="1" applyBorder="1" applyAlignment="1">
      <alignment vertical="center"/>
    </xf>
    <xf numFmtId="177" fontId="2" fillId="0" borderId="0" xfId="49" applyNumberFormat="1" applyFont="1" applyAlignment="1">
      <alignment vertical="center"/>
      <protection/>
    </xf>
    <xf numFmtId="177" fontId="2" fillId="0" borderId="0" xfId="63" applyFont="1" applyBorder="1" applyAlignment="1">
      <alignment horizontal="right" vertical="center"/>
    </xf>
    <xf numFmtId="177" fontId="0" fillId="0" borderId="0" xfId="63" applyFont="1" applyBorder="1" applyAlignment="1">
      <alignment/>
    </xf>
    <xf numFmtId="2" fontId="2" fillId="0" borderId="0" xfId="49" applyNumberFormat="1" applyFont="1">
      <alignment/>
      <protection/>
    </xf>
    <xf numFmtId="0" fontId="3" fillId="0" borderId="0" xfId="49" applyFont="1" applyAlignment="1">
      <alignment horizontal="center" vertical="center"/>
      <protection/>
    </xf>
    <xf numFmtId="0" fontId="0" fillId="0" borderId="0" xfId="49">
      <alignment/>
      <protection/>
    </xf>
    <xf numFmtId="49" fontId="3" fillId="0" borderId="0" xfId="49" applyNumberFormat="1" applyFont="1" applyAlignment="1">
      <alignment horizontal="center"/>
      <protection/>
    </xf>
    <xf numFmtId="0" fontId="3" fillId="0" borderId="0" xfId="49" applyFont="1" applyAlignment="1">
      <alignment vertical="justify"/>
      <protection/>
    </xf>
    <xf numFmtId="49" fontId="0" fillId="0" borderId="0" xfId="49" applyNumberFormat="1" applyAlignment="1">
      <alignment horizontal="center"/>
      <protection/>
    </xf>
    <xf numFmtId="0" fontId="0" fillId="0" borderId="0" xfId="49" applyAlignment="1">
      <alignment vertical="justify"/>
      <protection/>
    </xf>
    <xf numFmtId="0" fontId="0" fillId="0" borderId="0" xfId="49" applyAlignment="1">
      <alignment horizontal="center"/>
      <protection/>
    </xf>
    <xf numFmtId="177" fontId="0" fillId="0" borderId="0" xfId="63" applyFont="1" applyFill="1" applyBorder="1" applyAlignment="1">
      <alignment horizontal="right"/>
    </xf>
    <xf numFmtId="177" fontId="0" fillId="0" borderId="0" xfId="63" applyFont="1" applyBorder="1" applyAlignment="1">
      <alignment horizontal="right"/>
    </xf>
    <xf numFmtId="0" fontId="14" fillId="0" borderId="0" xfId="49" applyFont="1" applyAlignment="1">
      <alignment horizontal="center"/>
      <protection/>
    </xf>
    <xf numFmtId="177" fontId="14" fillId="0" borderId="0" xfId="63" applyFont="1" applyFill="1" applyBorder="1" applyAlignment="1">
      <alignment horizontal="right"/>
    </xf>
    <xf numFmtId="0" fontId="3" fillId="0" borderId="0" xfId="49" applyFont="1" applyAlignment="1">
      <alignment horizontal="center"/>
      <protection/>
    </xf>
    <xf numFmtId="0" fontId="3" fillId="0" borderId="0" xfId="49" applyFont="1" applyAlignment="1">
      <alignment horizontal="right" vertical="justify"/>
      <protection/>
    </xf>
    <xf numFmtId="0" fontId="0" fillId="0" borderId="0" xfId="49" applyAlignment="1">
      <alignment horizontal="center" vertical="center"/>
      <protection/>
    </xf>
    <xf numFmtId="177" fontId="0" fillId="0" borderId="0" xfId="63" applyFont="1" applyFill="1" applyBorder="1" applyAlignment="1">
      <alignment horizontal="right" vertical="center"/>
    </xf>
    <xf numFmtId="177" fontId="2" fillId="0" borderId="0" xfId="49" applyNumberFormat="1" applyFont="1">
      <alignment/>
      <protection/>
    </xf>
    <xf numFmtId="191" fontId="0" fillId="0" borderId="0" xfId="0" applyNumberFormat="1" applyAlignment="1">
      <alignment horizontal="left"/>
    </xf>
    <xf numFmtId="192" fontId="0" fillId="0" borderId="0" xfId="0" applyNumberFormat="1" applyAlignment="1">
      <alignment horizontal="left"/>
    </xf>
    <xf numFmtId="195" fontId="0" fillId="0" borderId="0" xfId="0" applyNumberFormat="1" applyAlignment="1">
      <alignment horizontal="left"/>
    </xf>
    <xf numFmtId="0" fontId="4" fillId="37" borderId="0" xfId="49" applyFont="1" applyFill="1" applyAlignment="1">
      <alignment horizontal="center" vertical="center" wrapText="1"/>
      <protection/>
    </xf>
    <xf numFmtId="0" fontId="3" fillId="37" borderId="0" xfId="49" applyFont="1" applyFill="1" applyAlignment="1">
      <alignment horizontal="center" vertical="center"/>
      <protection/>
    </xf>
    <xf numFmtId="0" fontId="3" fillId="0" borderId="0" xfId="49" applyFont="1" applyAlignment="1">
      <alignment horizontal="center" vertical="center"/>
      <protection/>
    </xf>
    <xf numFmtId="0" fontId="0" fillId="0" borderId="0" xfId="49">
      <alignment/>
      <protection/>
    </xf>
    <xf numFmtId="0" fontId="3" fillId="37" borderId="0" xfId="49" applyFont="1" applyFill="1" applyAlignment="1">
      <alignment horizontal="left" vertical="center"/>
      <protection/>
    </xf>
    <xf numFmtId="176" fontId="4" fillId="0" borderId="0" xfId="49" applyNumberFormat="1" applyFont="1" applyAlignment="1">
      <alignment horizontal="center" vertical="center"/>
      <protection/>
    </xf>
    <xf numFmtId="176" fontId="5" fillId="0" borderId="0" xfId="49" applyNumberFormat="1" applyFont="1" applyAlignment="1">
      <alignment horizontal="center" vertical="center"/>
      <protection/>
    </xf>
    <xf numFmtId="0" fontId="10" fillId="0" borderId="0" xfId="49" applyFont="1" applyAlignment="1">
      <alignment horizontal="center"/>
      <protection/>
    </xf>
    <xf numFmtId="0" fontId="5" fillId="0" borderId="28" xfId="49" applyFont="1" applyBorder="1" applyAlignment="1">
      <alignment horizontal="right" vertical="center"/>
      <protection/>
    </xf>
    <xf numFmtId="0" fontId="5" fillId="0" borderId="29" xfId="49" applyFont="1" applyBorder="1" applyAlignment="1">
      <alignment horizontal="right" vertical="center"/>
      <protection/>
    </xf>
    <xf numFmtId="0" fontId="5" fillId="0" borderId="30" xfId="49" applyFont="1" applyBorder="1" applyAlignment="1">
      <alignment horizontal="right" vertical="center"/>
      <protection/>
    </xf>
    <xf numFmtId="0" fontId="5" fillId="0" borderId="0" xfId="49" applyFont="1" applyAlignment="1">
      <alignment horizontal="center" vertical="center"/>
      <protection/>
    </xf>
    <xf numFmtId="0" fontId="4" fillId="0" borderId="31" xfId="49" applyFont="1" applyBorder="1" applyAlignment="1">
      <alignment horizontal="right" vertical="center"/>
      <protection/>
    </xf>
    <xf numFmtId="0" fontId="4" fillId="0" borderId="32" xfId="49" applyFont="1" applyBorder="1" applyAlignment="1">
      <alignment horizontal="right" vertical="center"/>
      <protection/>
    </xf>
    <xf numFmtId="0" fontId="4" fillId="0" borderId="33" xfId="49" applyFont="1" applyBorder="1" applyAlignment="1">
      <alignment horizontal="right" vertical="center"/>
      <protection/>
    </xf>
    <xf numFmtId="0" fontId="0" fillId="0" borderId="25" xfId="49" applyBorder="1" applyAlignment="1">
      <alignment horizontal="right"/>
      <protection/>
    </xf>
    <xf numFmtId="0" fontId="0" fillId="0" borderId="0" xfId="49" applyAlignment="1">
      <alignment horizontal="right"/>
      <protection/>
    </xf>
    <xf numFmtId="0" fontId="59" fillId="18" borderId="34" xfId="49" applyFont="1" applyFill="1" applyBorder="1" applyAlignment="1">
      <alignment horizontal="left" vertical="center"/>
      <protection/>
    </xf>
    <xf numFmtId="0" fontId="59" fillId="18" borderId="35" xfId="49" applyFont="1" applyFill="1" applyBorder="1" applyAlignment="1">
      <alignment horizontal="left" vertical="center"/>
      <protection/>
    </xf>
    <xf numFmtId="0" fontId="59" fillId="18" borderId="36" xfId="49" applyFont="1" applyFill="1" applyBorder="1" applyAlignment="1">
      <alignment horizontal="left" vertical="center"/>
      <protection/>
    </xf>
    <xf numFmtId="0" fontId="61" fillId="0" borderId="0" xfId="49" applyFont="1" applyAlignment="1">
      <alignment horizontal="left"/>
      <protection/>
    </xf>
    <xf numFmtId="0" fontId="5" fillId="0" borderId="27" xfId="49" applyFont="1" applyBorder="1" applyAlignment="1">
      <alignment horizontal="right" vertical="center"/>
      <protection/>
    </xf>
    <xf numFmtId="0" fontId="5" fillId="0" borderId="37" xfId="49" applyFont="1" applyBorder="1" applyAlignment="1">
      <alignment horizontal="center" vertical="center"/>
      <protection/>
    </xf>
    <xf numFmtId="0" fontId="5" fillId="0" borderId="38" xfId="49" applyFont="1" applyBorder="1" applyAlignment="1">
      <alignment horizontal="center" vertical="center"/>
      <protection/>
    </xf>
    <xf numFmtId="0" fontId="5" fillId="0" borderId="39" xfId="49" applyFont="1" applyBorder="1" applyAlignment="1">
      <alignment horizontal="center" vertical="center"/>
      <protection/>
    </xf>
    <xf numFmtId="0" fontId="59" fillId="18" borderId="31" xfId="49" applyFont="1" applyFill="1" applyBorder="1" applyAlignment="1">
      <alignment horizontal="left" vertical="center"/>
      <protection/>
    </xf>
    <xf numFmtId="0" fontId="59" fillId="18" borderId="32" xfId="49" applyFont="1" applyFill="1" applyBorder="1" applyAlignment="1">
      <alignment horizontal="left" vertical="center"/>
      <protection/>
    </xf>
    <xf numFmtId="0" fontId="59" fillId="18" borderId="33" xfId="49" applyFont="1" applyFill="1" applyBorder="1" applyAlignment="1">
      <alignment horizontal="left" vertical="center"/>
      <protection/>
    </xf>
    <xf numFmtId="0" fontId="3" fillId="0" borderId="40" xfId="49" applyFont="1" applyBorder="1" applyAlignment="1">
      <alignment horizontal="center" vertical="center"/>
      <protection/>
    </xf>
    <xf numFmtId="0" fontId="3" fillId="0" borderId="41" xfId="49" applyFont="1" applyBorder="1" applyAlignment="1">
      <alignment horizontal="center" vertical="center"/>
      <protection/>
    </xf>
    <xf numFmtId="0" fontId="3" fillId="0" borderId="40" xfId="49" applyFont="1" applyBorder="1" applyAlignment="1">
      <alignment horizontal="center" vertical="center" wrapText="1"/>
      <protection/>
    </xf>
    <xf numFmtId="0" fontId="3" fillId="0" borderId="41" xfId="49" applyFont="1" applyBorder="1" applyAlignment="1">
      <alignment horizontal="center" vertical="center" wrapText="1"/>
      <protection/>
    </xf>
    <xf numFmtId="0" fontId="3" fillId="0" borderId="42" xfId="49" applyFont="1" applyBorder="1" applyAlignment="1">
      <alignment horizontal="center" vertical="center"/>
      <protection/>
    </xf>
    <xf numFmtId="0" fontId="3" fillId="0" borderId="43" xfId="49" applyFont="1" applyBorder="1" applyAlignment="1">
      <alignment horizontal="center" vertical="center"/>
      <protection/>
    </xf>
    <xf numFmtId="0" fontId="3" fillId="0" borderId="41" xfId="49" applyFont="1" applyBorder="1" applyAlignment="1">
      <alignment vertical="center"/>
      <protection/>
    </xf>
    <xf numFmtId="0" fontId="3" fillId="34" borderId="44" xfId="49" applyFont="1" applyFill="1" applyBorder="1" applyAlignment="1">
      <alignment horizontal="center" vertical="center"/>
      <protection/>
    </xf>
    <xf numFmtId="0" fontId="3" fillId="34" borderId="43" xfId="49" applyFont="1" applyFill="1" applyBorder="1" applyAlignment="1">
      <alignment horizontal="center" vertical="center"/>
      <protection/>
    </xf>
    <xf numFmtId="10" fontId="0" fillId="34" borderId="45" xfId="49" applyNumberFormat="1" applyFill="1" applyBorder="1" applyAlignment="1">
      <alignment horizontal="center" vertical="center"/>
      <protection/>
    </xf>
    <xf numFmtId="10" fontId="0" fillId="34" borderId="46" xfId="49" applyNumberFormat="1" applyFill="1" applyBorder="1" applyAlignment="1">
      <alignment horizontal="center" vertical="center"/>
      <protection/>
    </xf>
    <xf numFmtId="0" fontId="3" fillId="34" borderId="23" xfId="49" applyFont="1" applyFill="1" applyBorder="1" applyAlignment="1">
      <alignment horizontal="left" vertical="center"/>
      <protection/>
    </xf>
    <xf numFmtId="0" fontId="3" fillId="34" borderId="47" xfId="49" applyFont="1" applyFill="1" applyBorder="1" applyAlignment="1">
      <alignment horizontal="left" vertical="center"/>
      <protection/>
    </xf>
    <xf numFmtId="0" fontId="3" fillId="34" borderId="48" xfId="49" applyFont="1" applyFill="1" applyBorder="1" applyAlignment="1">
      <alignment horizontal="left" vertical="center"/>
      <protection/>
    </xf>
    <xf numFmtId="0" fontId="3" fillId="34" borderId="25" xfId="49" applyFont="1" applyFill="1" applyBorder="1" applyAlignment="1">
      <alignment horizontal="left" vertical="center"/>
      <protection/>
    </xf>
    <xf numFmtId="0" fontId="0" fillId="34" borderId="49" xfId="49" applyFill="1" applyBorder="1" applyAlignment="1">
      <alignment horizontal="left" vertical="center" wrapText="1"/>
      <protection/>
    </xf>
    <xf numFmtId="0" fontId="0" fillId="34" borderId="46" xfId="49" applyFill="1" applyBorder="1" applyAlignment="1">
      <alignment horizontal="left" vertical="center" wrapText="1"/>
      <protection/>
    </xf>
    <xf numFmtId="0" fontId="5" fillId="34" borderId="49" xfId="49" applyFont="1" applyFill="1" applyBorder="1" applyAlignment="1">
      <alignment horizontal="left" vertical="center" wrapText="1"/>
      <protection/>
    </xf>
    <xf numFmtId="0" fontId="5" fillId="34" borderId="24" xfId="49" applyFont="1" applyFill="1" applyBorder="1" applyAlignment="1">
      <alignment horizontal="left" vertical="center" wrapText="1"/>
      <protection/>
    </xf>
    <xf numFmtId="0" fontId="5" fillId="34" borderId="46" xfId="49" applyFont="1" applyFill="1" applyBorder="1" applyAlignment="1">
      <alignment horizontal="left" vertical="center" wrapText="1"/>
      <protection/>
    </xf>
    <xf numFmtId="0" fontId="11" fillId="34" borderId="0" xfId="49" applyFont="1" applyFill="1" applyAlignment="1">
      <alignment horizontal="center"/>
      <protection/>
    </xf>
    <xf numFmtId="0" fontId="12" fillId="34" borderId="0" xfId="49" applyFont="1" applyFill="1" applyAlignment="1">
      <alignment horizontal="center" vertical="top"/>
      <protection/>
    </xf>
    <xf numFmtId="0" fontId="12" fillId="34" borderId="24" xfId="49" applyFont="1" applyFill="1" applyBorder="1" applyAlignment="1">
      <alignment horizontal="center" vertical="top"/>
      <protection/>
    </xf>
    <xf numFmtId="0" fontId="5" fillId="34" borderId="49" xfId="49" applyFont="1" applyFill="1" applyBorder="1" applyAlignment="1">
      <alignment horizontal="center" vertical="center" wrapText="1"/>
      <protection/>
    </xf>
    <xf numFmtId="0" fontId="5" fillId="34" borderId="24" xfId="49" applyFont="1" applyFill="1" applyBorder="1" applyAlignment="1">
      <alignment horizontal="center" vertical="center" wrapText="1"/>
      <protection/>
    </xf>
    <xf numFmtId="0" fontId="5" fillId="34" borderId="46" xfId="49" applyFont="1" applyFill="1" applyBorder="1" applyAlignment="1">
      <alignment horizontal="center" vertical="center" wrapText="1"/>
      <protection/>
    </xf>
    <xf numFmtId="0" fontId="0" fillId="34" borderId="49" xfId="49" applyFill="1" applyBorder="1" applyAlignment="1">
      <alignment horizontal="center" vertical="center"/>
      <protection/>
    </xf>
    <xf numFmtId="0" fontId="0" fillId="34" borderId="24" xfId="49" applyFill="1" applyBorder="1" applyAlignment="1">
      <alignment horizontal="center" vertical="center"/>
      <protection/>
    </xf>
    <xf numFmtId="0" fontId="0" fillId="34" borderId="46" xfId="49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0" xfId="0" applyFont="1" applyAlignment="1">
      <alignment horizontal="right"/>
    </xf>
    <xf numFmtId="180" fontId="59" fillId="34" borderId="42" xfId="0" applyNumberFormat="1" applyFont="1" applyFill="1" applyBorder="1" applyAlignment="1">
      <alignment horizontal="center" vertical="center" wrapText="1"/>
    </xf>
    <xf numFmtId="180" fontId="59" fillId="34" borderId="43" xfId="0" applyNumberFormat="1" applyFont="1" applyFill="1" applyBorder="1" applyAlignment="1">
      <alignment horizontal="center" vertical="center" wrapText="1"/>
    </xf>
    <xf numFmtId="0" fontId="59" fillId="34" borderId="50" xfId="0" applyFont="1" applyFill="1" applyBorder="1" applyAlignment="1">
      <alignment horizontal="center" vertical="center" wrapText="1"/>
    </xf>
    <xf numFmtId="0" fontId="59" fillId="34" borderId="51" xfId="0" applyFont="1" applyFill="1" applyBorder="1" applyAlignment="1">
      <alignment horizontal="center" vertical="center" wrapText="1"/>
    </xf>
    <xf numFmtId="0" fontId="59" fillId="34" borderId="52" xfId="0" applyFont="1" applyFill="1" applyBorder="1" applyAlignment="1">
      <alignment horizontal="center" vertical="center" wrapText="1"/>
    </xf>
    <xf numFmtId="0" fontId="59" fillId="34" borderId="53" xfId="0" applyFont="1" applyFill="1" applyBorder="1" applyAlignment="1">
      <alignment horizontal="center" vertical="center" wrapText="1"/>
    </xf>
    <xf numFmtId="0" fontId="59" fillId="34" borderId="54" xfId="0" applyFont="1" applyFill="1" applyBorder="1" applyAlignment="1">
      <alignment horizontal="center" vertical="center" wrapText="1"/>
    </xf>
    <xf numFmtId="0" fontId="59" fillId="34" borderId="55" xfId="0" applyFont="1" applyFill="1" applyBorder="1" applyAlignment="1">
      <alignment horizontal="center" vertical="center" wrapText="1"/>
    </xf>
    <xf numFmtId="180" fontId="62" fillId="38" borderId="50" xfId="0" applyNumberFormat="1" applyFont="1" applyFill="1" applyBorder="1" applyAlignment="1">
      <alignment horizontal="center" vertical="center" wrapText="1"/>
    </xf>
    <xf numFmtId="180" fontId="62" fillId="38" borderId="52" xfId="0" applyNumberFormat="1" applyFont="1" applyFill="1" applyBorder="1" applyAlignment="1">
      <alignment horizontal="center" vertical="center" wrapText="1"/>
    </xf>
    <xf numFmtId="180" fontId="62" fillId="38" borderId="53" xfId="0" applyNumberFormat="1" applyFont="1" applyFill="1" applyBorder="1" applyAlignment="1">
      <alignment horizontal="center" vertical="center" wrapText="1"/>
    </xf>
    <xf numFmtId="180" fontId="62" fillId="38" borderId="55" xfId="0" applyNumberFormat="1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left" vertical="center" wrapText="1"/>
    </xf>
    <xf numFmtId="0" fontId="3" fillId="34" borderId="57" xfId="0" applyFont="1" applyFill="1" applyBorder="1" applyAlignment="1">
      <alignment horizontal="left" vertical="center" wrapText="1"/>
    </xf>
    <xf numFmtId="0" fontId="3" fillId="34" borderId="58" xfId="0" applyFont="1" applyFill="1" applyBorder="1" applyAlignment="1">
      <alignment horizontal="left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left" vertical="center" wrapText="1"/>
    </xf>
    <xf numFmtId="10" fontId="0" fillId="0" borderId="27" xfId="51" applyNumberFormat="1" applyFont="1" applyBorder="1" applyAlignment="1">
      <alignment horizontal="center" vertical="center"/>
    </xf>
    <xf numFmtId="180" fontId="0" fillId="34" borderId="27" xfId="0" applyNumberFormat="1" applyFont="1" applyFill="1" applyBorder="1" applyAlignment="1">
      <alignment horizontal="center" vertical="center" wrapText="1"/>
    </xf>
    <xf numFmtId="0" fontId="59" fillId="34" borderId="48" xfId="0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9" fillId="34" borderId="49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/>
    </xf>
    <xf numFmtId="0" fontId="59" fillId="34" borderId="46" xfId="0" applyFont="1" applyFill="1" applyBorder="1" applyAlignment="1">
      <alignment horizontal="center" vertical="center"/>
    </xf>
    <xf numFmtId="0" fontId="59" fillId="18" borderId="31" xfId="0" applyFont="1" applyFill="1" applyBorder="1" applyAlignment="1">
      <alignment horizontal="center" vertical="center" wrapText="1"/>
    </xf>
    <xf numFmtId="0" fontId="59" fillId="18" borderId="32" xfId="0" applyFont="1" applyFill="1" applyBorder="1" applyAlignment="1">
      <alignment horizontal="center" vertical="center" wrapText="1"/>
    </xf>
    <xf numFmtId="0" fontId="59" fillId="18" borderId="33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left" vertical="center"/>
    </xf>
    <xf numFmtId="0" fontId="3" fillId="34" borderId="38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left" vertical="center"/>
    </xf>
    <xf numFmtId="0" fontId="0" fillId="34" borderId="57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0" fillId="34" borderId="6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34" borderId="26" xfId="0" applyFont="1" applyFill="1" applyBorder="1" applyAlignment="1">
      <alignment horizontal="left" vertical="center" wrapText="1"/>
    </xf>
    <xf numFmtId="180" fontId="0" fillId="34" borderId="26" xfId="0" applyNumberFormat="1" applyFont="1" applyFill="1" applyBorder="1" applyAlignment="1">
      <alignment horizontal="center" vertical="center" wrapText="1"/>
    </xf>
    <xf numFmtId="10" fontId="0" fillId="0" borderId="26" xfId="51" applyNumberFormat="1" applyFont="1" applyBorder="1" applyAlignment="1">
      <alignment horizontal="center" vertical="center"/>
    </xf>
    <xf numFmtId="9" fontId="59" fillId="34" borderId="42" xfId="51" applyNumberFormat="1" applyFont="1" applyFill="1" applyBorder="1" applyAlignment="1">
      <alignment horizontal="center" vertical="center" wrapText="1"/>
    </xf>
    <xf numFmtId="9" fontId="59" fillId="34" borderId="43" xfId="51" applyNumberFormat="1" applyFont="1" applyFill="1" applyBorder="1" applyAlignment="1">
      <alignment horizontal="center" vertical="center" wrapText="1"/>
    </xf>
    <xf numFmtId="180" fontId="59" fillId="34" borderId="50" xfId="0" applyNumberFormat="1" applyFont="1" applyFill="1" applyBorder="1" applyAlignment="1">
      <alignment horizontal="center" vertical="center" wrapText="1"/>
    </xf>
    <xf numFmtId="180" fontId="59" fillId="34" borderId="52" xfId="0" applyNumberFormat="1" applyFont="1" applyFill="1" applyBorder="1" applyAlignment="1">
      <alignment horizontal="center" vertical="center" wrapText="1"/>
    </xf>
    <xf numFmtId="180" fontId="59" fillId="34" borderId="53" xfId="0" applyNumberFormat="1" applyFont="1" applyFill="1" applyBorder="1" applyAlignment="1">
      <alignment horizontal="center" vertical="center" wrapText="1"/>
    </xf>
    <xf numFmtId="180" fontId="59" fillId="34" borderId="55" xfId="0" applyNumberFormat="1" applyFont="1" applyFill="1" applyBorder="1" applyAlignment="1">
      <alignment horizontal="center" vertical="center" wrapText="1"/>
    </xf>
    <xf numFmtId="0" fontId="0" fillId="34" borderId="64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center" vertical="center"/>
    </xf>
    <xf numFmtId="0" fontId="7" fillId="33" borderId="18" xfId="49" applyFont="1" applyFill="1" applyBorder="1" applyAlignment="1">
      <alignment horizontal="center" vertical="center"/>
      <protection/>
    </xf>
    <xf numFmtId="0" fontId="6" fillId="33" borderId="18" xfId="49" applyFont="1" applyFill="1" applyBorder="1" applyAlignment="1">
      <alignment horizontal="center"/>
      <protection/>
    </xf>
    <xf numFmtId="49" fontId="56" fillId="36" borderId="12" xfId="49" applyNumberFormat="1" applyFont="1" applyFill="1" applyBorder="1" applyAlignment="1">
      <alignment horizontal="center" vertical="center" wrapText="1"/>
      <protection/>
    </xf>
    <xf numFmtId="49" fontId="56" fillId="36" borderId="20" xfId="49" applyNumberFormat="1" applyFont="1" applyFill="1" applyBorder="1" applyAlignment="1">
      <alignment horizontal="center" vertical="center" wrapText="1"/>
      <protection/>
    </xf>
    <xf numFmtId="0" fontId="6" fillId="33" borderId="65" xfId="49" applyFont="1" applyFill="1" applyBorder="1" applyAlignment="1">
      <alignment horizontal="left" vertical="center" wrapText="1"/>
      <protection/>
    </xf>
    <xf numFmtId="0" fontId="6" fillId="33" borderId="0" xfId="49" applyFont="1" applyFill="1" applyBorder="1" applyAlignment="1">
      <alignment horizontal="left" vertical="center" wrapText="1"/>
      <protection/>
    </xf>
    <xf numFmtId="0" fontId="6" fillId="33" borderId="63" xfId="49" applyFont="1" applyFill="1" applyBorder="1" applyAlignment="1">
      <alignment horizontal="left" vertical="center" wrapText="1"/>
      <protection/>
    </xf>
    <xf numFmtId="0" fontId="6" fillId="33" borderId="66" xfId="49" applyFont="1" applyFill="1" applyBorder="1" applyAlignment="1">
      <alignment horizontal="left" vertical="center" wrapText="1"/>
      <protection/>
    </xf>
    <xf numFmtId="0" fontId="6" fillId="33" borderId="19" xfId="49" applyFont="1" applyFill="1" applyBorder="1" applyAlignment="1">
      <alignment horizontal="left" vertical="center" wrapText="1"/>
      <protection/>
    </xf>
    <xf numFmtId="0" fontId="6" fillId="33" borderId="67" xfId="49" applyFont="1" applyFill="1" applyBorder="1" applyAlignment="1">
      <alignment horizontal="left" vertical="center" wrapText="1"/>
      <protection/>
    </xf>
    <xf numFmtId="0" fontId="6" fillId="33" borderId="19" xfId="49" applyFont="1" applyFill="1" applyBorder="1" applyAlignment="1">
      <alignment horizontal="center" vertical="center"/>
      <protection/>
    </xf>
    <xf numFmtId="0" fontId="6" fillId="33" borderId="68" xfId="49" applyFont="1" applyFill="1" applyBorder="1" applyAlignment="1">
      <alignment horizontal="center" vertical="center"/>
      <protection/>
    </xf>
    <xf numFmtId="0" fontId="7" fillId="33" borderId="37" xfId="49" applyFont="1" applyFill="1" applyBorder="1" applyAlignment="1">
      <alignment horizontal="right" vertical="center"/>
      <protection/>
    </xf>
    <xf numFmtId="0" fontId="6" fillId="33" borderId="38" xfId="49" applyFont="1" applyFill="1" applyBorder="1" applyAlignment="1">
      <alignment horizontal="right" vertical="center"/>
      <protection/>
    </xf>
    <xf numFmtId="0" fontId="6" fillId="33" borderId="62" xfId="49" applyFont="1" applyFill="1" applyBorder="1" applyAlignment="1">
      <alignment horizontal="right" vertical="center"/>
      <protection/>
    </xf>
    <xf numFmtId="0" fontId="6" fillId="33" borderId="0" xfId="49" applyFont="1" applyFill="1" applyAlignment="1">
      <alignment horizontal="right" vertical="center"/>
      <protection/>
    </xf>
    <xf numFmtId="0" fontId="6" fillId="33" borderId="38" xfId="49" applyFont="1" applyFill="1" applyBorder="1" applyAlignment="1">
      <alignment horizontal="left" vertical="center"/>
      <protection/>
    </xf>
    <xf numFmtId="0" fontId="6" fillId="33" borderId="69" xfId="49" applyFont="1" applyFill="1" applyBorder="1" applyAlignment="1">
      <alignment horizontal="left" vertical="center"/>
      <protection/>
    </xf>
    <xf numFmtId="0" fontId="6" fillId="33" borderId="0" xfId="49" applyFont="1" applyFill="1" applyAlignment="1">
      <alignment horizontal="left" vertical="center"/>
      <protection/>
    </xf>
    <xf numFmtId="0" fontId="6" fillId="33" borderId="11" xfId="49" applyFont="1" applyFill="1" applyBorder="1" applyAlignment="1">
      <alignment horizontal="left" vertical="center"/>
      <protection/>
    </xf>
    <xf numFmtId="0" fontId="6" fillId="33" borderId="18" xfId="49" applyFont="1" applyFill="1" applyBorder="1" applyAlignment="1">
      <alignment horizontal="center" vertical="center"/>
      <protection/>
    </xf>
    <xf numFmtId="0" fontId="7" fillId="33" borderId="66" xfId="49" applyFont="1" applyFill="1" applyBorder="1" applyAlignment="1">
      <alignment horizontal="center" vertical="center"/>
      <protection/>
    </xf>
    <xf numFmtId="0" fontId="7" fillId="33" borderId="19" xfId="49" applyFont="1" applyFill="1" applyBorder="1" applyAlignment="1">
      <alignment horizontal="center" vertical="center"/>
      <protection/>
    </xf>
    <xf numFmtId="182" fontId="6" fillId="33" borderId="14" xfId="64" applyNumberFormat="1" applyFont="1" applyFill="1" applyBorder="1" applyAlignment="1" applyProtection="1">
      <alignment horizontal="center" vertical="center"/>
      <protection/>
    </xf>
    <xf numFmtId="182" fontId="6" fillId="33" borderId="20" xfId="64" applyNumberFormat="1" applyFont="1" applyFill="1" applyBorder="1" applyAlignment="1" applyProtection="1">
      <alignment horizontal="center" vertical="center"/>
      <protection/>
    </xf>
    <xf numFmtId="4" fontId="7" fillId="33" borderId="65" xfId="49" applyNumberFormat="1" applyFont="1" applyFill="1" applyBorder="1" applyAlignment="1">
      <alignment horizontal="center" vertical="center"/>
      <protection/>
    </xf>
    <xf numFmtId="4" fontId="7" fillId="33" borderId="0" xfId="49" applyNumberFormat="1" applyFont="1" applyFill="1" applyBorder="1" applyAlignment="1">
      <alignment horizontal="center" vertical="center"/>
      <protection/>
    </xf>
    <xf numFmtId="0" fontId="6" fillId="33" borderId="66" xfId="49" applyFont="1" applyFill="1" applyBorder="1" applyAlignment="1">
      <alignment horizontal="center" vertical="center"/>
      <protection/>
    </xf>
    <xf numFmtId="4" fontId="7" fillId="33" borderId="70" xfId="49" applyNumberFormat="1" applyFont="1" applyFill="1" applyBorder="1" applyAlignment="1">
      <alignment horizontal="center" vertical="center"/>
      <protection/>
    </xf>
    <xf numFmtId="4" fontId="7" fillId="33" borderId="21" xfId="49" applyNumberFormat="1" applyFont="1" applyFill="1" applyBorder="1" applyAlignment="1">
      <alignment horizontal="center" vertical="center"/>
      <protection/>
    </xf>
    <xf numFmtId="0" fontId="6" fillId="33" borderId="11" xfId="49" applyFont="1" applyFill="1" applyBorder="1" applyAlignment="1">
      <alignment horizontal="justify" vertical="center" wrapText="1"/>
      <protection/>
    </xf>
    <xf numFmtId="184" fontId="6" fillId="33" borderId="12" xfId="49" applyNumberFormat="1" applyFont="1" applyFill="1" applyBorder="1" applyAlignment="1">
      <alignment horizontal="center" vertical="center"/>
      <protection/>
    </xf>
    <xf numFmtId="0" fontId="6" fillId="33" borderId="20" xfId="49" applyFont="1" applyFill="1" applyBorder="1" applyAlignment="1">
      <alignment horizontal="center" vertical="center"/>
      <protection/>
    </xf>
    <xf numFmtId="4" fontId="7" fillId="33" borderId="10" xfId="49" applyNumberFormat="1" applyFont="1" applyFill="1" applyBorder="1" applyAlignment="1">
      <alignment horizontal="right" vertical="center"/>
      <protection/>
    </xf>
    <xf numFmtId="0" fontId="7" fillId="33" borderId="48" xfId="49" applyFont="1" applyFill="1" applyBorder="1" applyAlignment="1">
      <alignment horizontal="center" vertical="center"/>
      <protection/>
    </xf>
    <xf numFmtId="0" fontId="7" fillId="33" borderId="25" xfId="49" applyFont="1" applyFill="1" applyBorder="1" applyAlignment="1">
      <alignment horizontal="center" vertical="center"/>
      <protection/>
    </xf>
    <xf numFmtId="0" fontId="7" fillId="33" borderId="49" xfId="49" applyFont="1" applyFill="1" applyBorder="1" applyAlignment="1">
      <alignment horizontal="center" vertical="center"/>
      <protection/>
    </xf>
    <xf numFmtId="0" fontId="7" fillId="33" borderId="24" xfId="49" applyFont="1" applyFill="1" applyBorder="1" applyAlignment="1">
      <alignment horizontal="center" vertical="center"/>
      <protection/>
    </xf>
    <xf numFmtId="0" fontId="6" fillId="33" borderId="25" xfId="49" applyFont="1" applyFill="1" applyBorder="1" applyAlignment="1">
      <alignment horizontal="left" vertical="center" wrapText="1"/>
      <protection/>
    </xf>
    <xf numFmtId="0" fontId="6" fillId="33" borderId="47" xfId="49" applyFont="1" applyFill="1" applyBorder="1" applyAlignment="1">
      <alignment horizontal="left" vertical="center" wrapText="1"/>
      <protection/>
    </xf>
    <xf numFmtId="0" fontId="6" fillId="33" borderId="24" xfId="49" applyFont="1" applyFill="1" applyBorder="1" applyAlignment="1">
      <alignment horizontal="left" vertical="center" wrapText="1"/>
      <protection/>
    </xf>
    <xf numFmtId="0" fontId="6" fillId="33" borderId="46" xfId="49" applyFont="1" applyFill="1" applyBorder="1" applyAlignment="1">
      <alignment horizontal="left" vertical="center" wrapText="1"/>
      <protection/>
    </xf>
    <xf numFmtId="0" fontId="6" fillId="33" borderId="21" xfId="49" applyFont="1" applyFill="1" applyBorder="1" applyAlignment="1">
      <alignment horizontal="left" vertical="center"/>
      <protection/>
    </xf>
    <xf numFmtId="0" fontId="6" fillId="33" borderId="22" xfId="49" applyFont="1" applyFill="1" applyBorder="1" applyAlignment="1">
      <alignment horizontal="left" vertical="center"/>
      <protection/>
    </xf>
    <xf numFmtId="184" fontId="6" fillId="33" borderId="14" xfId="49" applyNumberFormat="1" applyFont="1" applyFill="1" applyBorder="1" applyAlignment="1">
      <alignment horizontal="center" vertical="center"/>
      <protection/>
    </xf>
    <xf numFmtId="0" fontId="6" fillId="33" borderId="0" xfId="49" applyFont="1" applyFill="1" applyBorder="1" applyAlignment="1">
      <alignment horizontal="justify" vertical="center" wrapText="1"/>
      <protection/>
    </xf>
    <xf numFmtId="4" fontId="7" fillId="33" borderId="27" xfId="49" applyNumberFormat="1" applyFont="1" applyFill="1" applyBorder="1" applyAlignment="1">
      <alignment horizontal="right" vertical="center"/>
      <protection/>
    </xf>
    <xf numFmtId="0" fontId="6" fillId="33" borderId="10" xfId="49" applyFont="1" applyFill="1" applyBorder="1" applyAlignment="1">
      <alignment horizontal="left" vertical="center"/>
      <protection/>
    </xf>
    <xf numFmtId="0" fontId="6" fillId="33" borderId="10" xfId="49" applyFont="1" applyFill="1" applyBorder="1" applyAlignment="1">
      <alignment horizontal="center" vertical="center" wrapText="1"/>
      <protection/>
    </xf>
    <xf numFmtId="0" fontId="6" fillId="33" borderId="14" xfId="49" applyFont="1" applyFill="1" applyBorder="1" applyAlignment="1">
      <alignment horizontal="center" vertical="center"/>
      <protection/>
    </xf>
    <xf numFmtId="0" fontId="6" fillId="33" borderId="10" xfId="49" applyFont="1" applyFill="1" applyBorder="1" applyAlignment="1">
      <alignment horizontal="center" vertical="center"/>
      <protection/>
    </xf>
    <xf numFmtId="4" fontId="7" fillId="33" borderId="65" xfId="49" applyNumberFormat="1" applyFont="1" applyFill="1" applyBorder="1" applyAlignment="1">
      <alignment horizontal="left" vertical="center"/>
      <protection/>
    </xf>
    <xf numFmtId="4" fontId="7" fillId="33" borderId="0" xfId="49" applyNumberFormat="1" applyFont="1" applyFill="1" applyAlignment="1">
      <alignment horizontal="left" vertical="center"/>
      <protection/>
    </xf>
    <xf numFmtId="2" fontId="6" fillId="33" borderId="12" xfId="49" applyNumberFormat="1" applyFont="1" applyFill="1" applyBorder="1" applyAlignment="1">
      <alignment horizontal="center" vertical="center"/>
      <protection/>
    </xf>
    <xf numFmtId="4" fontId="7" fillId="33" borderId="65" xfId="49" applyNumberFormat="1" applyFont="1" applyFill="1" applyBorder="1" applyAlignment="1">
      <alignment vertical="center"/>
      <protection/>
    </xf>
    <xf numFmtId="0" fontId="7" fillId="33" borderId="13" xfId="49" applyFont="1" applyFill="1" applyBorder="1" applyAlignment="1">
      <alignment horizontal="right" vertical="center"/>
      <protection/>
    </xf>
    <xf numFmtId="0" fontId="6" fillId="33" borderId="14" xfId="49" applyFont="1" applyFill="1" applyBorder="1" applyAlignment="1">
      <alignment horizontal="left" vertical="center"/>
      <protection/>
    </xf>
    <xf numFmtId="0" fontId="7" fillId="33" borderId="65" xfId="49" applyFont="1" applyFill="1" applyBorder="1" applyAlignment="1">
      <alignment horizontal="left" vertical="center"/>
      <protection/>
    </xf>
    <xf numFmtId="0" fontId="7" fillId="33" borderId="0" xfId="49" applyFont="1" applyFill="1" applyAlignment="1">
      <alignment horizontal="left" vertical="center"/>
      <protection/>
    </xf>
    <xf numFmtId="4" fontId="6" fillId="33" borderId="10" xfId="49" applyNumberFormat="1" applyFont="1" applyFill="1" applyBorder="1" applyAlignment="1">
      <alignment horizontal="right" vertical="center"/>
      <protection/>
    </xf>
    <xf numFmtId="0" fontId="6" fillId="33" borderId="71" xfId="49" applyFont="1" applyFill="1" applyBorder="1" applyAlignment="1">
      <alignment horizontal="left" vertical="center"/>
      <protection/>
    </xf>
    <xf numFmtId="183" fontId="6" fillId="33" borderId="13" xfId="49" applyNumberFormat="1" applyFont="1" applyFill="1" applyBorder="1" applyAlignment="1">
      <alignment horizontal="center" vertical="center"/>
      <protection/>
    </xf>
    <xf numFmtId="4" fontId="6" fillId="33" borderId="71" xfId="49" applyNumberFormat="1" applyFont="1" applyFill="1" applyBorder="1" applyAlignment="1">
      <alignment horizontal="right" vertical="center"/>
      <protection/>
    </xf>
    <xf numFmtId="0" fontId="7" fillId="33" borderId="70" xfId="49" applyFont="1" applyFill="1" applyBorder="1" applyAlignment="1">
      <alignment horizontal="left" vertical="center"/>
      <protection/>
    </xf>
    <xf numFmtId="0" fontId="7" fillId="33" borderId="21" xfId="49" applyFont="1" applyFill="1" applyBorder="1" applyAlignment="1">
      <alignment horizontal="left" vertical="center"/>
      <protection/>
    </xf>
    <xf numFmtId="4" fontId="6" fillId="33" borderId="14" xfId="49" applyNumberFormat="1" applyFont="1" applyFill="1" applyBorder="1" applyAlignment="1">
      <alignment horizontal="center" vertical="center"/>
      <protection/>
    </xf>
    <xf numFmtId="4" fontId="6" fillId="33" borderId="20" xfId="49" applyNumberFormat="1" applyFont="1" applyFill="1" applyBorder="1" applyAlignment="1">
      <alignment horizontal="center" vertical="center"/>
      <protection/>
    </xf>
    <xf numFmtId="177" fontId="6" fillId="33" borderId="14" xfId="63" applyFont="1" applyFill="1" applyBorder="1" applyAlignment="1" applyProtection="1">
      <alignment horizontal="center" vertical="center"/>
      <protection/>
    </xf>
    <xf numFmtId="177" fontId="6" fillId="33" borderId="20" xfId="63" applyFont="1" applyFill="1" applyBorder="1" applyAlignment="1" applyProtection="1">
      <alignment horizontal="center" vertical="center"/>
      <protection/>
    </xf>
    <xf numFmtId="181" fontId="6" fillId="33" borderId="14" xfId="64" applyFont="1" applyFill="1" applyBorder="1" applyAlignment="1" applyProtection="1">
      <alignment horizontal="center" vertical="center"/>
      <protection/>
    </xf>
    <xf numFmtId="181" fontId="6" fillId="33" borderId="20" xfId="64" applyFont="1" applyFill="1" applyBorder="1" applyAlignment="1" applyProtection="1">
      <alignment horizontal="center" vertical="center"/>
      <protection/>
    </xf>
    <xf numFmtId="0" fontId="7" fillId="33" borderId="10" xfId="49" applyFont="1" applyFill="1" applyBorder="1" applyAlignment="1">
      <alignment horizontal="center" vertical="center"/>
      <protection/>
    </xf>
    <xf numFmtId="0" fontId="56" fillId="35" borderId="13" xfId="49" applyFont="1" applyFill="1" applyBorder="1" applyAlignment="1">
      <alignment horizontal="left" vertical="center" wrapText="1"/>
      <protection/>
    </xf>
    <xf numFmtId="0" fontId="56" fillId="35" borderId="71" xfId="49" applyFont="1" applyFill="1" applyBorder="1" applyAlignment="1">
      <alignment horizontal="left" vertical="center"/>
      <protection/>
    </xf>
    <xf numFmtId="0" fontId="56" fillId="35" borderId="18" xfId="49" applyFont="1" applyFill="1" applyBorder="1" applyAlignment="1">
      <alignment horizontal="left" vertical="center"/>
      <protection/>
    </xf>
    <xf numFmtId="0" fontId="3" fillId="39" borderId="27" xfId="49" applyFont="1" applyFill="1" applyBorder="1" applyAlignment="1">
      <alignment horizontal="center"/>
      <protection/>
    </xf>
    <xf numFmtId="0" fontId="6" fillId="33" borderId="72" xfId="49" applyFont="1" applyFill="1" applyBorder="1" applyAlignment="1">
      <alignment horizontal="left"/>
      <protection/>
    </xf>
    <xf numFmtId="0" fontId="6" fillId="33" borderId="38" xfId="49" applyFont="1" applyFill="1" applyBorder="1" applyAlignment="1">
      <alignment horizontal="left"/>
      <protection/>
    </xf>
    <xf numFmtId="0" fontId="6" fillId="33" borderId="39" xfId="49" applyFont="1" applyFill="1" applyBorder="1" applyAlignment="1">
      <alignment horizontal="left"/>
      <protection/>
    </xf>
    <xf numFmtId="0" fontId="7" fillId="33" borderId="66" xfId="49" applyFont="1" applyFill="1" applyBorder="1" applyAlignment="1">
      <alignment horizontal="left" vertical="center"/>
      <protection/>
    </xf>
    <xf numFmtId="0" fontId="7" fillId="33" borderId="19" xfId="49" applyFont="1" applyFill="1" applyBorder="1" applyAlignment="1">
      <alignment horizontal="left" vertical="center"/>
      <protection/>
    </xf>
    <xf numFmtId="0" fontId="6" fillId="33" borderId="21" xfId="49" applyFont="1" applyFill="1" applyBorder="1" applyAlignment="1">
      <alignment horizontal="center" vertical="center"/>
      <protection/>
    </xf>
    <xf numFmtId="0" fontId="6" fillId="33" borderId="21" xfId="49" applyFont="1" applyFill="1" applyBorder="1" applyAlignment="1">
      <alignment horizontal="left" vertical="center" wrapText="1"/>
      <protection/>
    </xf>
    <xf numFmtId="0" fontId="6" fillId="33" borderId="22" xfId="49" applyFont="1" applyFill="1" applyBorder="1" applyAlignment="1">
      <alignment horizontal="left" vertical="center" wrapText="1"/>
      <protection/>
    </xf>
    <xf numFmtId="0" fontId="6" fillId="33" borderId="68" xfId="49" applyFont="1" applyFill="1" applyBorder="1" applyAlignment="1">
      <alignment horizontal="left" vertical="center" wrapText="1"/>
      <protection/>
    </xf>
    <xf numFmtId="2" fontId="6" fillId="33" borderId="14" xfId="49" applyNumberFormat="1" applyFont="1" applyFill="1" applyBorder="1" applyAlignment="1">
      <alignment horizontal="center" vertical="center"/>
      <protection/>
    </xf>
    <xf numFmtId="2" fontId="6" fillId="33" borderId="20" xfId="49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0" fillId="0" borderId="23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45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8" fillId="34" borderId="31" xfId="0" applyFont="1" applyFill="1" applyBorder="1" applyAlignment="1">
      <alignment horizontal="right" vertical="center"/>
    </xf>
    <xf numFmtId="0" fontId="58" fillId="34" borderId="32" xfId="0" applyFont="1" applyFill="1" applyBorder="1" applyAlignment="1">
      <alignment horizontal="right" vertical="center"/>
    </xf>
    <xf numFmtId="0" fontId="58" fillId="34" borderId="33" xfId="0" applyFont="1" applyFill="1" applyBorder="1" applyAlignment="1">
      <alignment horizontal="right" vertical="center"/>
    </xf>
    <xf numFmtId="10" fontId="58" fillId="34" borderId="31" xfId="52" applyNumberFormat="1" applyFont="1" applyFill="1" applyBorder="1" applyAlignment="1">
      <alignment horizontal="center" vertical="center"/>
    </xf>
    <xf numFmtId="10" fontId="58" fillId="34" borderId="33" xfId="52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10" fontId="5" fillId="0" borderId="27" xfId="52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10" fontId="4" fillId="0" borderId="27" xfId="5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0" fontId="9" fillId="0" borderId="27" xfId="5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0" fontId="4" fillId="0" borderId="27" xfId="52" applyNumberFormat="1" applyFont="1" applyBorder="1" applyAlignment="1">
      <alignment horizontal="center" vertical="center"/>
    </xf>
    <xf numFmtId="10" fontId="5" fillId="0" borderId="30" xfId="52" applyNumberFormat="1" applyFont="1" applyFill="1" applyBorder="1" applyAlignment="1">
      <alignment horizontal="center" vertical="center"/>
    </xf>
    <xf numFmtId="0" fontId="58" fillId="34" borderId="31" xfId="0" applyNumberFormat="1" applyFont="1" applyFill="1" applyBorder="1" applyAlignment="1">
      <alignment horizontal="center" vertical="center"/>
    </xf>
    <xf numFmtId="0" fontId="58" fillId="34" borderId="32" xfId="0" applyNumberFormat="1" applyFont="1" applyFill="1" applyBorder="1" applyAlignment="1">
      <alignment horizontal="center" vertical="center"/>
    </xf>
    <xf numFmtId="0" fontId="58" fillId="34" borderId="3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31" xfId="0" applyNumberFormat="1" applyFont="1" applyFill="1" applyBorder="1" applyAlignment="1">
      <alignment vertical="center" wrapText="1"/>
    </xf>
    <xf numFmtId="0" fontId="8" fillId="0" borderId="32" xfId="0" applyNumberFormat="1" applyFont="1" applyFill="1" applyBorder="1" applyAlignment="1">
      <alignment vertical="center" wrapText="1"/>
    </xf>
    <xf numFmtId="0" fontId="8" fillId="0" borderId="33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7" xfId="0" applyBorder="1" applyAlignment="1">
      <alignment horizontal="center"/>
    </xf>
    <xf numFmtId="0" fontId="59" fillId="18" borderId="73" xfId="0" applyFont="1" applyFill="1" applyBorder="1" applyAlignment="1">
      <alignment horizontal="center" vertical="center"/>
    </xf>
    <xf numFmtId="0" fontId="59" fillId="18" borderId="64" xfId="0" applyFont="1" applyFill="1" applyBorder="1" applyAlignment="1">
      <alignment horizontal="center" vertical="center"/>
    </xf>
    <xf numFmtId="0" fontId="59" fillId="18" borderId="74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59" fillId="0" borderId="75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59" fillId="0" borderId="76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3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0</xdr:row>
      <xdr:rowOff>0</xdr:rowOff>
    </xdr:from>
    <xdr:to>
      <xdr:col>5</xdr:col>
      <xdr:colOff>28575</xdr:colOff>
      <xdr:row>2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114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4</xdr:row>
      <xdr:rowOff>38100</xdr:rowOff>
    </xdr:from>
    <xdr:to>
      <xdr:col>3</xdr:col>
      <xdr:colOff>3657600</xdr:colOff>
      <xdr:row>5</xdr:row>
      <xdr:rowOff>342900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162050"/>
          <a:ext cx="2895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5</xdr:col>
      <xdr:colOff>1000125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2895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63</xdr:row>
      <xdr:rowOff>85725</xdr:rowOff>
    </xdr:from>
    <xdr:to>
      <xdr:col>13</xdr:col>
      <xdr:colOff>600075</xdr:colOff>
      <xdr:row>91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b="7485"/>
        <a:stretch>
          <a:fillRect/>
        </a:stretch>
      </xdr:blipFill>
      <xdr:spPr>
        <a:xfrm>
          <a:off x="28575" y="10525125"/>
          <a:ext cx="849630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0</xdr:rowOff>
    </xdr:from>
    <xdr:to>
      <xdr:col>9</xdr:col>
      <xdr:colOff>28575</xdr:colOff>
      <xdr:row>3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0"/>
          <a:ext cx="2895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7</xdr:col>
      <xdr:colOff>466725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2895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EQDF0GT\Users\CPL%20-%20MURAL%20-%20GEO\Documents\CPL%20PIRIA\REDE\PROCESSOS%202022\TOMADA%20DE%20PRE&#199;O\TOMADA%20DE%20PRE&#199;O%20004%20-%20PONTES%20EM%20MADEIRA\INTERNO\Planiha%20Or&#231;ament&#225;ria_Reforma%20Ponte%20de%20Madeira_Vila%20Si&#227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EQDF0GT\Users\CPL%20-%20MURAL%20-%20GEO\Documents\CPL%20PIRIA\REDE\PROCESSOS%202022\TOMADA%20DE%20PRE&#199;O\TOMADA%20DE%20PRE&#199;O%20004%20-%20PONTES%20EM%20MADEIRA\INTERNO\1%20-%20Ponte%20Madeira_Garraf&#227;o%20do%20N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"/>
    </sheetNames>
    <sheetDataSet>
      <sheetData sheetId="0">
        <row r="11">
          <cell r="B11" t="str">
            <v>SERVIÇOS PRELIMINARES</v>
          </cell>
        </row>
        <row r="17">
          <cell r="B17" t="str">
            <v>PONTE DE MADEIRA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"/>
    </sheetNames>
    <sheetDataSet>
      <sheetData sheetId="0">
        <row r="22">
          <cell r="B22" t="str">
            <v>SERVIÇOS COMPLEMENTARES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SheetLayoutView="100" zoomScalePageLayoutView="0" workbookViewId="0" topLeftCell="A1">
      <selection activeCell="K6" sqref="K6"/>
    </sheetView>
  </sheetViews>
  <sheetFormatPr defaultColWidth="11.57421875" defaultRowHeight="12" customHeight="1"/>
  <cols>
    <col min="1" max="1" width="5.7109375" style="48" customWidth="1"/>
    <col min="2" max="2" width="8.57421875" style="48" bestFit="1" customWidth="1"/>
    <col min="3" max="3" width="10.8515625" style="48" customWidth="1"/>
    <col min="4" max="4" width="63.57421875" style="48" bestFit="1" customWidth="1"/>
    <col min="5" max="5" width="5.421875" style="48" customWidth="1"/>
    <col min="6" max="6" width="8.8515625" style="48" customWidth="1"/>
    <col min="7" max="8" width="11.7109375" style="48" customWidth="1"/>
    <col min="9" max="9" width="14.7109375" style="48" customWidth="1"/>
    <col min="10" max="10" width="18.8515625" style="48" customWidth="1"/>
    <col min="11" max="11" width="20.421875" style="48" customWidth="1"/>
    <col min="12" max="12" width="12.57421875" style="48" customWidth="1"/>
    <col min="13" max="13" width="12.421875" style="48" customWidth="1"/>
    <col min="14" max="14" width="15.8515625" style="48" customWidth="1"/>
    <col min="15" max="16" width="11.57421875" style="48" customWidth="1"/>
    <col min="17" max="17" width="11.28125" style="48" customWidth="1"/>
    <col min="18" max="16384" width="11.57421875" style="48" customWidth="1"/>
  </cols>
  <sheetData>
    <row r="1" spans="1:9" ht="18" customHeight="1">
      <c r="A1" s="147" t="s">
        <v>249</v>
      </c>
      <c r="B1" s="147"/>
      <c r="C1" s="147"/>
      <c r="D1" s="147"/>
      <c r="E1" s="147"/>
      <c r="F1" s="147"/>
      <c r="G1" s="147"/>
      <c r="H1" s="147"/>
      <c r="I1" s="147"/>
    </row>
    <row r="2" spans="1:9" ht="26.25" customHeight="1">
      <c r="A2" s="147"/>
      <c r="B2" s="147"/>
      <c r="C2" s="147"/>
      <c r="D2" s="147"/>
      <c r="E2" s="147"/>
      <c r="F2" s="147"/>
      <c r="G2" s="147"/>
      <c r="H2" s="147"/>
      <c r="I2" s="147"/>
    </row>
    <row r="3" spans="1:9" ht="26.25" customHeight="1">
      <c r="A3" s="148" t="s">
        <v>248</v>
      </c>
      <c r="B3" s="148"/>
      <c r="C3" s="148"/>
      <c r="D3" s="148"/>
      <c r="E3" s="148"/>
      <c r="F3" s="148"/>
      <c r="G3" s="148"/>
      <c r="H3" s="148"/>
      <c r="I3" s="148"/>
    </row>
    <row r="4" spans="1:9" ht="18" customHeight="1" thickBot="1">
      <c r="A4" s="149"/>
      <c r="B4" s="149"/>
      <c r="C4" s="149"/>
      <c r="D4" s="149"/>
      <c r="E4" s="149"/>
      <c r="F4" s="149"/>
      <c r="G4" s="149"/>
      <c r="H4" s="149"/>
      <c r="I4" s="149"/>
    </row>
    <row r="5" spans="1:9" ht="18" customHeight="1">
      <c r="A5" s="140" t="s">
        <v>100</v>
      </c>
      <c r="B5" s="141"/>
      <c r="C5" s="139"/>
      <c r="D5" s="49" t="s">
        <v>92</v>
      </c>
      <c r="E5" s="140" t="s">
        <v>7</v>
      </c>
      <c r="F5" s="141"/>
      <c r="G5" s="141"/>
      <c r="H5" s="141"/>
      <c r="I5" s="139"/>
    </row>
    <row r="6" spans="1:9" ht="28.5" customHeight="1" thickBot="1">
      <c r="A6" s="150" t="str">
        <f>sup!A5</f>
        <v>AGOSTO/2022 - DESONERADO</v>
      </c>
      <c r="B6" s="151"/>
      <c r="C6" s="152"/>
      <c r="D6" s="50" t="str">
        <f>CONCATENATE(sup!A1," ",sup!A2)</f>
        <v>(Nome Empresa) (CNPJ Empresa)</v>
      </c>
      <c r="E6" s="153" t="s">
        <v>112</v>
      </c>
      <c r="F6" s="154"/>
      <c r="G6" s="154"/>
      <c r="H6" s="154"/>
      <c r="I6" s="155"/>
    </row>
    <row r="7" spans="1:11" s="52" customFormat="1" ht="16.5" customHeight="1">
      <c r="A7" s="134" t="s">
        <v>113</v>
      </c>
      <c r="B7" s="136">
        <f>sup!A8</f>
        <v>0.26747951242070167</v>
      </c>
      <c r="C7" s="138" t="s">
        <v>8</v>
      </c>
      <c r="D7" s="139"/>
      <c r="E7" s="140" t="s">
        <v>93</v>
      </c>
      <c r="F7" s="141"/>
      <c r="G7" s="141"/>
      <c r="H7" s="141"/>
      <c r="I7" s="139"/>
      <c r="J7" s="48"/>
      <c r="K7" s="51"/>
    </row>
    <row r="8" spans="1:13" s="52" customFormat="1" ht="32.25" customHeight="1" thickBot="1">
      <c r="A8" s="135"/>
      <c r="B8" s="137"/>
      <c r="C8" s="142" t="str">
        <f>sup!A6</f>
        <v>Construção e reforma de pontes em madeira no município de Nova Eesperança do Piriá.</v>
      </c>
      <c r="D8" s="143"/>
      <c r="E8" s="144" t="str">
        <f>CONCATENATE(sup!A3," / ",sup!A4)</f>
        <v>(Nome Engenheiro) / (CREA Engenheiro)</v>
      </c>
      <c r="F8" s="145"/>
      <c r="G8" s="145"/>
      <c r="H8" s="145"/>
      <c r="I8" s="146"/>
      <c r="J8" s="48"/>
      <c r="K8" s="48"/>
      <c r="M8" s="53"/>
    </row>
    <row r="9" spans="1:11" s="52" customFormat="1" ht="12" customHeight="1">
      <c r="A9" s="127" t="s">
        <v>0</v>
      </c>
      <c r="B9" s="131" t="s">
        <v>114</v>
      </c>
      <c r="C9" s="131" t="s">
        <v>11</v>
      </c>
      <c r="D9" s="127" t="s">
        <v>115</v>
      </c>
      <c r="E9" s="127" t="s">
        <v>116</v>
      </c>
      <c r="F9" s="131" t="s">
        <v>117</v>
      </c>
      <c r="G9" s="127" t="s">
        <v>118</v>
      </c>
      <c r="H9" s="129" t="s">
        <v>119</v>
      </c>
      <c r="I9" s="131" t="s">
        <v>120</v>
      </c>
      <c r="K9" s="54"/>
    </row>
    <row r="10" spans="1:9" s="52" customFormat="1" ht="15" customHeight="1" thickBot="1">
      <c r="A10" s="128"/>
      <c r="B10" s="132"/>
      <c r="C10" s="132"/>
      <c r="D10" s="133"/>
      <c r="E10" s="128"/>
      <c r="F10" s="132"/>
      <c r="G10" s="128"/>
      <c r="H10" s="130"/>
      <c r="I10" s="132"/>
    </row>
    <row r="11" spans="1:9" s="52" customFormat="1" ht="21" customHeight="1" thickBot="1">
      <c r="A11" s="55">
        <v>1</v>
      </c>
      <c r="B11" s="124" t="s">
        <v>121</v>
      </c>
      <c r="C11" s="125"/>
      <c r="D11" s="125"/>
      <c r="E11" s="125"/>
      <c r="F11" s="125"/>
      <c r="G11" s="125"/>
      <c r="H11" s="125"/>
      <c r="I11" s="126"/>
    </row>
    <row r="12" spans="1:9" s="52" customFormat="1" ht="27" customHeight="1">
      <c r="A12" s="56" t="s">
        <v>1</v>
      </c>
      <c r="B12" s="56" t="s">
        <v>122</v>
      </c>
      <c r="C12" s="56" t="s">
        <v>123</v>
      </c>
      <c r="D12" s="57" t="s">
        <v>124</v>
      </c>
      <c r="E12" s="56" t="s">
        <v>125</v>
      </c>
      <c r="F12" s="58">
        <v>6</v>
      </c>
      <c r="G12" s="59">
        <v>323.5764</v>
      </c>
      <c r="H12" s="59">
        <f>(G12*$B$7)+G12</f>
        <v>410.1264577028459</v>
      </c>
      <c r="I12" s="59">
        <f>F12*H12</f>
        <v>2460.7587462170754</v>
      </c>
    </row>
    <row r="13" spans="1:9" s="52" customFormat="1" ht="41.25" customHeight="1">
      <c r="A13" s="56" t="s">
        <v>2</v>
      </c>
      <c r="B13" s="56" t="s">
        <v>101</v>
      </c>
      <c r="C13" s="56">
        <v>93208</v>
      </c>
      <c r="D13" s="57" t="s">
        <v>126</v>
      </c>
      <c r="E13" s="56" t="s">
        <v>125</v>
      </c>
      <c r="F13" s="58">
        <v>12</v>
      </c>
      <c r="G13" s="59">
        <v>863.5858</v>
      </c>
      <c r="H13" s="59">
        <f>(G13*$B$7)+G13</f>
        <v>1094.5773087174416</v>
      </c>
      <c r="I13" s="59">
        <f>F13*H13</f>
        <v>13134.9277046093</v>
      </c>
    </row>
    <row r="14" spans="1:9" s="52" customFormat="1" ht="21" customHeight="1">
      <c r="A14" s="56" t="s">
        <v>89</v>
      </c>
      <c r="B14" s="60" t="s">
        <v>101</v>
      </c>
      <c r="C14" s="60">
        <v>98524</v>
      </c>
      <c r="D14" s="61" t="s">
        <v>127</v>
      </c>
      <c r="E14" s="60" t="s">
        <v>125</v>
      </c>
      <c r="F14" s="62">
        <v>500</v>
      </c>
      <c r="G14" s="63">
        <v>2.4206</v>
      </c>
      <c r="H14" s="59">
        <f>(G14*$B$7)+G14</f>
        <v>3.0680609077655503</v>
      </c>
      <c r="I14" s="63">
        <f>F14*H14</f>
        <v>1534.0304538827752</v>
      </c>
    </row>
    <row r="15" spans="1:9" s="52" customFormat="1" ht="27" customHeight="1">
      <c r="A15" s="56" t="s">
        <v>128</v>
      </c>
      <c r="B15" s="60" t="s">
        <v>101</v>
      </c>
      <c r="C15" s="60">
        <v>94342</v>
      </c>
      <c r="D15" s="64" t="s">
        <v>129</v>
      </c>
      <c r="E15" s="60" t="s">
        <v>5</v>
      </c>
      <c r="F15" s="62">
        <v>1180</v>
      </c>
      <c r="G15" s="63">
        <v>81.389</v>
      </c>
      <c r="H15" s="63">
        <f>(G15*$B$7)+G15</f>
        <v>103.15889003640848</v>
      </c>
      <c r="I15" s="63">
        <f>F15*H15</f>
        <v>121727.49024296201</v>
      </c>
    </row>
    <row r="16" spans="1:9" s="52" customFormat="1" ht="21" customHeight="1">
      <c r="A16" s="120" t="s">
        <v>130</v>
      </c>
      <c r="B16" s="120"/>
      <c r="C16" s="120"/>
      <c r="D16" s="120"/>
      <c r="E16" s="120"/>
      <c r="F16" s="120"/>
      <c r="G16" s="120"/>
      <c r="H16" s="120"/>
      <c r="I16" s="65">
        <f>SUM(I12:I15)</f>
        <v>138857.20714767117</v>
      </c>
    </row>
    <row r="17" spans="1:9" s="52" customFormat="1" ht="4.5" customHeight="1" thickBot="1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s="52" customFormat="1" ht="21" customHeight="1" thickBot="1">
      <c r="A18" s="55">
        <v>2</v>
      </c>
      <c r="B18" s="116" t="s">
        <v>131</v>
      </c>
      <c r="C18" s="117"/>
      <c r="D18" s="117"/>
      <c r="E18" s="117"/>
      <c r="F18" s="117"/>
      <c r="G18" s="117"/>
      <c r="H18" s="117"/>
      <c r="I18" s="118"/>
    </row>
    <row r="19" spans="1:13" s="52" customFormat="1" ht="42" customHeight="1">
      <c r="A19" s="56" t="s">
        <v>132</v>
      </c>
      <c r="B19" s="56" t="s">
        <v>133</v>
      </c>
      <c r="C19" s="56" t="s">
        <v>134</v>
      </c>
      <c r="D19" s="57" t="s">
        <v>110</v>
      </c>
      <c r="E19" s="56" t="s">
        <v>51</v>
      </c>
      <c r="F19" s="66">
        <v>150</v>
      </c>
      <c r="G19" s="59">
        <v>9368.408</v>
      </c>
      <c r="H19" s="59">
        <f>(G19*$B$7)+G19</f>
        <v>11874.2652039982</v>
      </c>
      <c r="I19" s="59">
        <f>H19*F19</f>
        <v>1781139.78059973</v>
      </c>
      <c r="J19" s="119"/>
      <c r="K19" s="119"/>
      <c r="L19" s="67"/>
      <c r="M19" s="68"/>
    </row>
    <row r="20" spans="1:13" s="52" customFormat="1" ht="21" customHeight="1">
      <c r="A20" s="120" t="s">
        <v>135</v>
      </c>
      <c r="B20" s="120"/>
      <c r="C20" s="120"/>
      <c r="D20" s="120"/>
      <c r="E20" s="120"/>
      <c r="F20" s="120"/>
      <c r="G20" s="120"/>
      <c r="H20" s="120"/>
      <c r="I20" s="69">
        <f>SUM(I19)</f>
        <v>1781139.78059973</v>
      </c>
      <c r="J20" s="119"/>
      <c r="K20" s="119"/>
      <c r="L20" s="67"/>
      <c r="M20" s="68"/>
    </row>
    <row r="21" spans="1:13" s="52" customFormat="1" ht="5.25" customHeight="1" thickBot="1">
      <c r="A21" s="121"/>
      <c r="B21" s="122"/>
      <c r="C21" s="122"/>
      <c r="D21" s="122"/>
      <c r="E21" s="122"/>
      <c r="F21" s="122"/>
      <c r="G21" s="122"/>
      <c r="H21" s="122"/>
      <c r="I21" s="123"/>
      <c r="J21" s="70"/>
      <c r="K21" s="70"/>
      <c r="L21" s="67"/>
      <c r="M21" s="68"/>
    </row>
    <row r="22" spans="1:9" s="52" customFormat="1" ht="21" customHeight="1" thickBot="1">
      <c r="A22" s="55">
        <v>3</v>
      </c>
      <c r="B22" s="124" t="s">
        <v>136</v>
      </c>
      <c r="C22" s="125"/>
      <c r="D22" s="125"/>
      <c r="E22" s="125"/>
      <c r="F22" s="125"/>
      <c r="G22" s="125"/>
      <c r="H22" s="125"/>
      <c r="I22" s="126"/>
    </row>
    <row r="23" spans="1:9" s="52" customFormat="1" ht="21" customHeight="1">
      <c r="A23" s="71" t="s">
        <v>137</v>
      </c>
      <c r="B23" s="56" t="s">
        <v>101</v>
      </c>
      <c r="C23" s="71" t="s">
        <v>138</v>
      </c>
      <c r="D23" s="72" t="s">
        <v>139</v>
      </c>
      <c r="E23" s="56" t="s">
        <v>125</v>
      </c>
      <c r="F23" s="73">
        <v>765</v>
      </c>
      <c r="G23" s="58">
        <v>0.4116</v>
      </c>
      <c r="H23" s="59">
        <f>(G23*$B$7)+G23</f>
        <v>0.5216945673123609</v>
      </c>
      <c r="I23" s="59">
        <f>F23*H23</f>
        <v>399.09634399395605</v>
      </c>
    </row>
    <row r="24" spans="1:9" s="52" customFormat="1" ht="21" customHeight="1">
      <c r="A24" s="107" t="s">
        <v>140</v>
      </c>
      <c r="B24" s="108"/>
      <c r="C24" s="108"/>
      <c r="D24" s="108"/>
      <c r="E24" s="108"/>
      <c r="F24" s="108"/>
      <c r="G24" s="108"/>
      <c r="H24" s="109"/>
      <c r="I24" s="74">
        <f>SUM(I23)</f>
        <v>399.09634399395605</v>
      </c>
    </row>
    <row r="25" spans="1:9" s="52" customFormat="1" ht="5.25" customHeight="1" thickBot="1">
      <c r="A25" s="110"/>
      <c r="B25" s="110"/>
      <c r="C25" s="110"/>
      <c r="D25" s="110"/>
      <c r="E25" s="110"/>
      <c r="F25" s="110"/>
      <c r="G25" s="110"/>
      <c r="H25" s="110"/>
      <c r="I25" s="110"/>
    </row>
    <row r="26" spans="1:16" s="52" customFormat="1" ht="21" customHeight="1" thickBot="1">
      <c r="A26" s="111" t="s">
        <v>141</v>
      </c>
      <c r="B26" s="112"/>
      <c r="C26" s="112"/>
      <c r="D26" s="112"/>
      <c r="E26" s="112"/>
      <c r="F26" s="112"/>
      <c r="G26" s="112"/>
      <c r="H26" s="113"/>
      <c r="I26" s="75">
        <f>I24+I20+I16</f>
        <v>1920396.0840913951</v>
      </c>
      <c r="K26" s="76"/>
      <c r="L26" s="77"/>
      <c r="O26" s="78"/>
      <c r="P26" s="76"/>
    </row>
    <row r="27" spans="1:16" ht="12" customHeight="1">
      <c r="A27" s="114" t="str">
        <f>sup!A7</f>
        <v>Nova Esperança do Piriá - Pará, em 01 de novembro de 2022.</v>
      </c>
      <c r="B27" s="114"/>
      <c r="C27" s="114"/>
      <c r="D27" s="114"/>
      <c r="E27" s="114"/>
      <c r="F27" s="114"/>
      <c r="G27" s="114"/>
      <c r="H27" s="114"/>
      <c r="I27" s="114"/>
      <c r="P27" s="79"/>
    </row>
    <row r="28" spans="1:16" ht="17.25" customHeight="1">
      <c r="A28" s="115"/>
      <c r="B28" s="115"/>
      <c r="C28" s="115"/>
      <c r="D28" s="115"/>
      <c r="E28" s="115"/>
      <c r="F28" s="115"/>
      <c r="G28" s="115"/>
      <c r="H28" s="115"/>
      <c r="I28" s="115"/>
      <c r="P28" s="79"/>
    </row>
    <row r="29" spans="1:16" ht="12" customHeight="1">
      <c r="A29" s="115"/>
      <c r="B29" s="115"/>
      <c r="C29" s="115"/>
      <c r="D29" s="115"/>
      <c r="E29" s="115"/>
      <c r="F29" s="115"/>
      <c r="G29" s="115"/>
      <c r="H29" s="115"/>
      <c r="I29" s="115"/>
      <c r="P29" s="79"/>
    </row>
    <row r="30" spans="1:16" ht="12" customHeight="1">
      <c r="A30" s="115"/>
      <c r="B30" s="115"/>
      <c r="C30" s="115"/>
      <c r="D30" s="115"/>
      <c r="E30" s="115"/>
      <c r="F30" s="115"/>
      <c r="G30" s="115"/>
      <c r="H30" s="115"/>
      <c r="I30" s="115"/>
      <c r="P30" s="79"/>
    </row>
    <row r="31" spans="1:16" ht="18" customHeight="1">
      <c r="A31" s="115"/>
      <c r="B31" s="115"/>
      <c r="C31" s="115"/>
      <c r="D31" s="115"/>
      <c r="E31" s="115"/>
      <c r="F31" s="115"/>
      <c r="G31" s="115"/>
      <c r="H31" s="115"/>
      <c r="I31" s="115"/>
      <c r="P31" s="79"/>
    </row>
    <row r="32" spans="1:16" ht="12" customHeight="1">
      <c r="A32" s="106" t="s">
        <v>52</v>
      </c>
      <c r="B32" s="106"/>
      <c r="C32" s="106"/>
      <c r="D32" s="106"/>
      <c r="E32" s="106"/>
      <c r="F32" s="106"/>
      <c r="G32" s="106"/>
      <c r="H32" s="106"/>
      <c r="I32" s="106"/>
      <c r="P32" s="79"/>
    </row>
    <row r="33" spans="1:9" ht="12" customHeight="1">
      <c r="A33" s="106"/>
      <c r="B33" s="106"/>
      <c r="C33" s="106"/>
      <c r="D33" s="106"/>
      <c r="E33" s="106"/>
      <c r="F33" s="106"/>
      <c r="G33" s="106"/>
      <c r="H33" s="106"/>
      <c r="I33" s="106"/>
    </row>
    <row r="34" spans="1:9" ht="12" customHeight="1">
      <c r="A34" s="106"/>
      <c r="B34" s="106"/>
      <c r="C34" s="106"/>
      <c r="D34" s="106"/>
      <c r="E34" s="106"/>
      <c r="F34" s="106"/>
      <c r="G34" s="106"/>
      <c r="H34" s="106"/>
      <c r="I34" s="106"/>
    </row>
    <row r="35" spans="1:9" ht="15.75" customHeight="1">
      <c r="A35" s="106"/>
      <c r="B35" s="106"/>
      <c r="C35" s="106"/>
      <c r="D35" s="106"/>
      <c r="E35" s="106"/>
      <c r="F35" s="106"/>
      <c r="G35" s="106"/>
      <c r="H35" s="106"/>
      <c r="I35" s="106"/>
    </row>
    <row r="36" spans="1:9" ht="12" customHeight="1">
      <c r="A36" s="104" t="s">
        <v>249</v>
      </c>
      <c r="B36" s="104"/>
      <c r="C36" s="104"/>
      <c r="D36" s="104"/>
      <c r="E36" s="104"/>
      <c r="F36" s="104"/>
      <c r="G36" s="104"/>
      <c r="H36" s="104"/>
      <c r="I36" s="104"/>
    </row>
    <row r="37" spans="1:9" ht="12" customHeight="1">
      <c r="A37" s="105" t="s">
        <v>248</v>
      </c>
      <c r="B37" s="105"/>
      <c r="C37" s="105"/>
      <c r="D37" s="105"/>
      <c r="E37" s="105"/>
      <c r="F37" s="105"/>
      <c r="G37" s="105"/>
      <c r="H37" s="105"/>
      <c r="I37" s="105"/>
    </row>
    <row r="92" spans="1:9" ht="12" customHeight="1">
      <c r="A92" s="103" t="s">
        <v>142</v>
      </c>
      <c r="B92" s="103"/>
      <c r="C92" s="103"/>
      <c r="D92" s="103"/>
      <c r="E92" s="103" t="s">
        <v>7</v>
      </c>
      <c r="F92" s="103"/>
      <c r="G92" s="103"/>
      <c r="H92" s="103"/>
      <c r="I92" s="103"/>
    </row>
    <row r="93" spans="1:9" ht="12" customHeight="1">
      <c r="A93" s="100" t="s">
        <v>143</v>
      </c>
      <c r="B93" s="100"/>
      <c r="C93" s="100"/>
      <c r="D93" s="100"/>
      <c r="E93" s="100" t="s">
        <v>112</v>
      </c>
      <c r="F93" s="100"/>
      <c r="G93" s="100"/>
      <c r="H93" s="100"/>
      <c r="I93" s="100"/>
    </row>
    <row r="94" spans="1:9" ht="12" customHeight="1">
      <c r="A94" s="103" t="s">
        <v>144</v>
      </c>
      <c r="B94" s="103"/>
      <c r="C94" s="103"/>
      <c r="D94" s="103"/>
      <c r="E94" s="103" t="s">
        <v>145</v>
      </c>
      <c r="F94" s="103"/>
      <c r="G94" s="103"/>
      <c r="H94" s="103"/>
      <c r="I94" s="103"/>
    </row>
    <row r="95" spans="1:9" ht="12" customHeight="1">
      <c r="A95" s="100" t="s">
        <v>146</v>
      </c>
      <c r="B95" s="100"/>
      <c r="C95" s="100"/>
      <c r="D95" s="100"/>
      <c r="E95" s="100" t="s">
        <v>147</v>
      </c>
      <c r="F95" s="100"/>
      <c r="G95" s="100"/>
      <c r="H95" s="100"/>
      <c r="I95" s="100"/>
    </row>
    <row r="96" spans="1:9" ht="12" customHeight="1">
      <c r="A96" s="103" t="s">
        <v>8</v>
      </c>
      <c r="B96" s="103"/>
      <c r="C96" s="103"/>
      <c r="D96" s="103"/>
      <c r="E96" s="103" t="s">
        <v>148</v>
      </c>
      <c r="F96" s="103"/>
      <c r="G96" s="103"/>
      <c r="H96" s="103"/>
      <c r="I96" s="103"/>
    </row>
    <row r="97" spans="1:9" ht="12" customHeight="1">
      <c r="A97" s="99" t="s">
        <v>149</v>
      </c>
      <c r="B97" s="99"/>
      <c r="C97" s="99"/>
      <c r="D97" s="99"/>
      <c r="E97" s="100" t="s">
        <v>150</v>
      </c>
      <c r="F97" s="100"/>
      <c r="G97" s="100"/>
      <c r="H97" s="100"/>
      <c r="I97" s="100"/>
    </row>
    <row r="98" spans="1:9" ht="12" customHeight="1">
      <c r="A98" s="101" t="s">
        <v>0</v>
      </c>
      <c r="B98" s="80"/>
      <c r="C98" s="80"/>
      <c r="D98" s="101" t="s">
        <v>115</v>
      </c>
      <c r="E98" s="101" t="s">
        <v>116</v>
      </c>
      <c r="F98" s="101" t="s">
        <v>117</v>
      </c>
      <c r="G98" s="80"/>
      <c r="H98" s="80"/>
      <c r="I98" s="80"/>
    </row>
    <row r="99" spans="1:9" ht="12" customHeight="1">
      <c r="A99" s="101"/>
      <c r="B99" s="80"/>
      <c r="C99" s="80"/>
      <c r="D99" s="102"/>
      <c r="E99" s="101"/>
      <c r="F99" s="101"/>
      <c r="G99" s="80"/>
      <c r="H99" s="80"/>
      <c r="I99" s="80"/>
    </row>
    <row r="100" spans="1:9" ht="12" customHeight="1">
      <c r="A100" s="82" t="s">
        <v>151</v>
      </c>
      <c r="B100" s="82"/>
      <c r="C100" s="82"/>
      <c r="D100" s="83" t="s">
        <v>121</v>
      </c>
      <c r="E100" s="80"/>
      <c r="F100" s="80"/>
      <c r="G100" s="80"/>
      <c r="H100" s="80"/>
      <c r="I100" s="80"/>
    </row>
    <row r="101" spans="1:9" ht="12" customHeight="1">
      <c r="A101" s="84" t="s">
        <v>1</v>
      </c>
      <c r="B101" s="84"/>
      <c r="C101" s="84"/>
      <c r="D101" s="85" t="s">
        <v>152</v>
      </c>
      <c r="E101" s="86" t="s">
        <v>125</v>
      </c>
      <c r="F101" s="87">
        <v>611.52</v>
      </c>
      <c r="G101" s="87"/>
      <c r="H101" s="87"/>
      <c r="I101" s="87"/>
    </row>
    <row r="102" spans="1:9" ht="12" customHeight="1">
      <c r="A102" s="84" t="s">
        <v>2</v>
      </c>
      <c r="B102" s="84"/>
      <c r="C102" s="84"/>
      <c r="D102" s="85" t="s">
        <v>153</v>
      </c>
      <c r="E102" s="86" t="s">
        <v>154</v>
      </c>
      <c r="F102" s="87">
        <v>12</v>
      </c>
      <c r="G102" s="87"/>
      <c r="H102" s="87"/>
      <c r="I102" s="87"/>
    </row>
    <row r="103" spans="1:9" ht="12" customHeight="1">
      <c r="A103" s="84" t="s">
        <v>89</v>
      </c>
      <c r="B103" s="84"/>
      <c r="C103" s="84"/>
      <c r="D103" s="85" t="s">
        <v>155</v>
      </c>
      <c r="E103" s="86" t="s">
        <v>125</v>
      </c>
      <c r="F103" s="87">
        <v>6</v>
      </c>
      <c r="G103" s="87"/>
      <c r="H103" s="87"/>
      <c r="I103" s="87"/>
    </row>
    <row r="104" spans="1:9" ht="12" customHeight="1">
      <c r="A104" s="84" t="s">
        <v>128</v>
      </c>
      <c r="B104" s="84"/>
      <c r="C104" s="84"/>
      <c r="D104" s="85" t="s">
        <v>156</v>
      </c>
      <c r="E104" s="86" t="s">
        <v>125</v>
      </c>
      <c r="F104" s="87">
        <v>611.52</v>
      </c>
      <c r="G104" s="87"/>
      <c r="H104" s="87"/>
      <c r="I104" s="87"/>
    </row>
    <row r="105" spans="1:9" ht="12" customHeight="1">
      <c r="A105" s="84"/>
      <c r="B105" s="84"/>
      <c r="C105" s="84"/>
      <c r="D105" s="83" t="s">
        <v>157</v>
      </c>
      <c r="E105" s="86"/>
      <c r="F105" s="88"/>
      <c r="G105" s="88"/>
      <c r="H105" s="88"/>
      <c r="I105" s="88"/>
    </row>
    <row r="106" spans="1:9" ht="12" customHeight="1">
      <c r="A106" s="82" t="s">
        <v>158</v>
      </c>
      <c r="B106" s="82"/>
      <c r="C106" s="82"/>
      <c r="D106" s="83" t="s">
        <v>159</v>
      </c>
      <c r="E106" s="80"/>
      <c r="F106" s="80"/>
      <c r="G106" s="80"/>
      <c r="H106" s="80"/>
      <c r="I106" s="80"/>
    </row>
    <row r="107" spans="1:9" ht="12" customHeight="1">
      <c r="A107" s="84" t="s">
        <v>132</v>
      </c>
      <c r="B107" s="84"/>
      <c r="C107" s="84"/>
      <c r="D107" s="85" t="s">
        <v>160</v>
      </c>
      <c r="E107" s="86" t="s">
        <v>5</v>
      </c>
      <c r="F107" s="87">
        <v>18.34</v>
      </c>
      <c r="G107" s="87"/>
      <c r="H107" s="87"/>
      <c r="I107" s="87"/>
    </row>
    <row r="108" spans="1:9" ht="12" customHeight="1">
      <c r="A108" s="84"/>
      <c r="B108" s="84"/>
      <c r="C108" s="84"/>
      <c r="D108" s="83" t="s">
        <v>157</v>
      </c>
      <c r="E108" s="86"/>
      <c r="F108" s="87"/>
      <c r="G108" s="87"/>
      <c r="H108" s="87"/>
      <c r="I108" s="87"/>
    </row>
    <row r="109" spans="1:9" ht="12" customHeight="1">
      <c r="A109" s="82" t="s">
        <v>161</v>
      </c>
      <c r="B109" s="82"/>
      <c r="C109" s="82"/>
      <c r="D109" s="83" t="s">
        <v>162</v>
      </c>
      <c r="E109" s="89"/>
      <c r="F109" s="90"/>
      <c r="G109" s="90"/>
      <c r="H109" s="90"/>
      <c r="I109" s="90"/>
    </row>
    <row r="110" spans="1:9" ht="12" customHeight="1">
      <c r="A110" s="84" t="s">
        <v>137</v>
      </c>
      <c r="B110" s="84"/>
      <c r="C110" s="84"/>
      <c r="D110" s="85" t="s">
        <v>163</v>
      </c>
      <c r="E110" s="86" t="s">
        <v>5</v>
      </c>
      <c r="F110" s="87">
        <v>18.34</v>
      </c>
      <c r="G110" s="87"/>
      <c r="H110" s="87"/>
      <c r="I110" s="87"/>
    </row>
    <row r="111" spans="1:9" ht="12" customHeight="1">
      <c r="A111" s="84" t="s">
        <v>164</v>
      </c>
      <c r="B111" s="84"/>
      <c r="C111" s="84"/>
      <c r="D111" s="85" t="s">
        <v>165</v>
      </c>
      <c r="E111" s="86" t="s">
        <v>5</v>
      </c>
      <c r="F111" s="87">
        <v>4.04</v>
      </c>
      <c r="G111" s="87"/>
      <c r="H111" s="87"/>
      <c r="I111" s="87"/>
    </row>
    <row r="112" spans="1:9" ht="12" customHeight="1">
      <c r="A112" s="84" t="s">
        <v>166</v>
      </c>
      <c r="B112" s="84"/>
      <c r="C112" s="84"/>
      <c r="D112" s="85" t="s">
        <v>167</v>
      </c>
      <c r="E112" s="86" t="s">
        <v>5</v>
      </c>
      <c r="F112" s="87">
        <v>16.17</v>
      </c>
      <c r="G112" s="87"/>
      <c r="H112" s="87"/>
      <c r="I112" s="87"/>
    </row>
    <row r="113" spans="1:9" ht="12" customHeight="1">
      <c r="A113" s="84" t="s">
        <v>168</v>
      </c>
      <c r="B113" s="84"/>
      <c r="C113" s="84"/>
      <c r="D113" s="85" t="s">
        <v>169</v>
      </c>
      <c r="E113" s="86" t="s">
        <v>5</v>
      </c>
      <c r="F113" s="87">
        <v>3.03</v>
      </c>
      <c r="G113" s="87"/>
      <c r="H113" s="87"/>
      <c r="I113" s="87"/>
    </row>
    <row r="114" spans="1:9" ht="12" customHeight="1">
      <c r="A114" s="84"/>
      <c r="B114" s="84"/>
      <c r="C114" s="84"/>
      <c r="D114" s="83" t="s">
        <v>157</v>
      </c>
      <c r="E114" s="86"/>
      <c r="F114" s="88"/>
      <c r="G114" s="88"/>
      <c r="H114" s="88"/>
      <c r="I114" s="88"/>
    </row>
    <row r="115" spans="1:9" ht="12" customHeight="1">
      <c r="A115" s="82" t="s">
        <v>170</v>
      </c>
      <c r="B115" s="82"/>
      <c r="C115" s="82"/>
      <c r="D115" s="83" t="s">
        <v>171</v>
      </c>
      <c r="E115" s="86"/>
      <c r="F115" s="88"/>
      <c r="G115" s="88"/>
      <c r="H115" s="88"/>
      <c r="I115" s="88"/>
    </row>
    <row r="116" spans="1:9" ht="12" customHeight="1">
      <c r="A116" s="84" t="s">
        <v>172</v>
      </c>
      <c r="B116" s="84"/>
      <c r="C116" s="84"/>
      <c r="D116" s="85" t="s">
        <v>163</v>
      </c>
      <c r="E116" s="86" t="s">
        <v>173</v>
      </c>
      <c r="F116" s="87">
        <v>6.16</v>
      </c>
      <c r="G116" s="87"/>
      <c r="H116" s="87"/>
      <c r="I116" s="87"/>
    </row>
    <row r="117" spans="1:9" ht="12" customHeight="1">
      <c r="A117" s="84" t="s">
        <v>174</v>
      </c>
      <c r="B117" s="84"/>
      <c r="C117" s="84"/>
      <c r="D117" s="85" t="s">
        <v>165</v>
      </c>
      <c r="E117" s="86" t="s">
        <v>5</v>
      </c>
      <c r="F117" s="87">
        <v>1.23</v>
      </c>
      <c r="G117" s="87"/>
      <c r="H117" s="87"/>
      <c r="I117" s="87"/>
    </row>
    <row r="118" spans="1:9" ht="12" customHeight="1">
      <c r="A118" s="84" t="s">
        <v>175</v>
      </c>
      <c r="B118" s="84"/>
      <c r="C118" s="84"/>
      <c r="D118" s="85" t="s">
        <v>167</v>
      </c>
      <c r="E118" s="86" t="s">
        <v>5</v>
      </c>
      <c r="F118" s="87">
        <v>4.92</v>
      </c>
      <c r="G118" s="87"/>
      <c r="H118" s="87"/>
      <c r="I118" s="87"/>
    </row>
    <row r="119" spans="1:9" ht="12" customHeight="1">
      <c r="A119" s="84" t="s">
        <v>176</v>
      </c>
      <c r="B119" s="84"/>
      <c r="C119" s="84"/>
      <c r="D119" s="85" t="s">
        <v>169</v>
      </c>
      <c r="E119" s="86" t="s">
        <v>5</v>
      </c>
      <c r="F119" s="88">
        <v>0.92</v>
      </c>
      <c r="G119" s="88"/>
      <c r="H119" s="88"/>
      <c r="I119" s="88"/>
    </row>
    <row r="120" spans="1:9" ht="12" customHeight="1">
      <c r="A120" s="84"/>
      <c r="B120" s="84"/>
      <c r="C120" s="84"/>
      <c r="D120" s="83" t="s">
        <v>157</v>
      </c>
      <c r="E120" s="86"/>
      <c r="F120" s="88"/>
      <c r="G120" s="88"/>
      <c r="H120" s="88"/>
      <c r="I120" s="88"/>
    </row>
    <row r="121" spans="1:9" ht="12" customHeight="1">
      <c r="A121" s="82" t="s">
        <v>177</v>
      </c>
      <c r="B121" s="82"/>
      <c r="C121" s="82"/>
      <c r="D121" s="83" t="s">
        <v>178</v>
      </c>
      <c r="E121" s="86"/>
      <c r="F121" s="87"/>
      <c r="G121" s="87"/>
      <c r="H121" s="87"/>
      <c r="I121" s="87"/>
    </row>
    <row r="122" spans="1:9" ht="12" customHeight="1">
      <c r="A122" s="84" t="s">
        <v>179</v>
      </c>
      <c r="B122" s="84"/>
      <c r="C122" s="84"/>
      <c r="D122" s="85" t="s">
        <v>180</v>
      </c>
      <c r="E122" s="86" t="s">
        <v>125</v>
      </c>
      <c r="F122" s="87">
        <v>580.72</v>
      </c>
      <c r="G122" s="87"/>
      <c r="H122" s="87"/>
      <c r="I122" s="87"/>
    </row>
    <row r="123" spans="1:9" ht="12" customHeight="1">
      <c r="A123" s="84" t="s">
        <v>181</v>
      </c>
      <c r="B123" s="84"/>
      <c r="C123" s="84"/>
      <c r="D123" s="85" t="s">
        <v>182</v>
      </c>
      <c r="E123" s="86" t="s">
        <v>125</v>
      </c>
      <c r="F123" s="87">
        <v>580.32</v>
      </c>
      <c r="G123" s="87"/>
      <c r="H123" s="87"/>
      <c r="I123" s="87"/>
    </row>
    <row r="124" spans="1:9" ht="12" customHeight="1">
      <c r="A124" s="84" t="s">
        <v>183</v>
      </c>
      <c r="B124" s="84"/>
      <c r="C124" s="84"/>
      <c r="D124" s="85" t="s">
        <v>184</v>
      </c>
      <c r="E124" s="86" t="s">
        <v>125</v>
      </c>
      <c r="F124" s="87">
        <v>49.55</v>
      </c>
      <c r="G124" s="87"/>
      <c r="H124" s="87"/>
      <c r="I124" s="87"/>
    </row>
    <row r="125" spans="1:9" ht="12" customHeight="1">
      <c r="A125" s="84"/>
      <c r="B125" s="84"/>
      <c r="C125" s="84"/>
      <c r="D125" s="83" t="s">
        <v>157</v>
      </c>
      <c r="E125" s="86"/>
      <c r="F125" s="87"/>
      <c r="G125" s="87"/>
      <c r="H125" s="87"/>
      <c r="I125" s="87"/>
    </row>
    <row r="126" spans="1:9" ht="12" customHeight="1">
      <c r="A126" s="82" t="s">
        <v>185</v>
      </c>
      <c r="B126" s="82"/>
      <c r="C126" s="82"/>
      <c r="D126" s="83" t="s">
        <v>186</v>
      </c>
      <c r="E126" s="89"/>
      <c r="F126" s="90"/>
      <c r="G126" s="90"/>
      <c r="H126" s="90"/>
      <c r="I126" s="90"/>
    </row>
    <row r="127" spans="1:9" ht="12" customHeight="1">
      <c r="A127" s="84" t="s">
        <v>187</v>
      </c>
      <c r="B127" s="84"/>
      <c r="C127" s="84"/>
      <c r="D127" s="85" t="s">
        <v>188</v>
      </c>
      <c r="E127" s="86" t="s">
        <v>125</v>
      </c>
      <c r="F127" s="87">
        <v>95.1</v>
      </c>
      <c r="G127" s="87"/>
      <c r="H127" s="87"/>
      <c r="I127" s="87"/>
    </row>
    <row r="128" spans="1:9" ht="12" customHeight="1">
      <c r="A128" s="84" t="s">
        <v>189</v>
      </c>
      <c r="B128" s="84"/>
      <c r="C128" s="84"/>
      <c r="D128" s="85" t="s">
        <v>190</v>
      </c>
      <c r="E128" s="86" t="s">
        <v>125</v>
      </c>
      <c r="F128" s="87">
        <v>190.2</v>
      </c>
      <c r="G128" s="87"/>
      <c r="H128" s="87"/>
      <c r="I128" s="87"/>
    </row>
    <row r="129" spans="1:9" ht="12" customHeight="1">
      <c r="A129" s="84" t="s">
        <v>191</v>
      </c>
      <c r="B129" s="84"/>
      <c r="C129" s="84"/>
      <c r="D129" s="85" t="s">
        <v>192</v>
      </c>
      <c r="E129" s="86" t="s">
        <v>125</v>
      </c>
      <c r="F129" s="87">
        <v>190.2</v>
      </c>
      <c r="G129" s="87"/>
      <c r="H129" s="87"/>
      <c r="I129" s="87"/>
    </row>
    <row r="130" spans="1:9" ht="12" customHeight="1">
      <c r="A130" s="84" t="s">
        <v>193</v>
      </c>
      <c r="B130" s="84"/>
      <c r="C130" s="84"/>
      <c r="D130" s="85" t="s">
        <v>194</v>
      </c>
      <c r="E130" s="86" t="s">
        <v>5</v>
      </c>
      <c r="F130" s="87">
        <v>5.67</v>
      </c>
      <c r="G130" s="87"/>
      <c r="H130" s="87"/>
      <c r="I130" s="87"/>
    </row>
    <row r="131" spans="1:9" ht="12" customHeight="1">
      <c r="A131" s="84" t="s">
        <v>195</v>
      </c>
      <c r="B131" s="84"/>
      <c r="C131" s="84"/>
      <c r="D131" s="85" t="s">
        <v>196</v>
      </c>
      <c r="E131" s="86" t="s">
        <v>125</v>
      </c>
      <c r="F131" s="87">
        <v>192.46</v>
      </c>
      <c r="G131" s="87"/>
      <c r="H131" s="87"/>
      <c r="I131" s="87"/>
    </row>
    <row r="132" spans="1:9" ht="12" customHeight="1">
      <c r="A132" s="84"/>
      <c r="B132" s="84"/>
      <c r="C132" s="84"/>
      <c r="D132" s="83" t="s">
        <v>157</v>
      </c>
      <c r="E132" s="86"/>
      <c r="F132" s="88"/>
      <c r="G132" s="88"/>
      <c r="H132" s="88"/>
      <c r="I132" s="88"/>
    </row>
    <row r="133" spans="1:9" ht="12" customHeight="1">
      <c r="A133" s="82" t="s">
        <v>197</v>
      </c>
      <c r="B133" s="82"/>
      <c r="C133" s="82"/>
      <c r="D133" s="83" t="s">
        <v>198</v>
      </c>
      <c r="E133" s="89"/>
      <c r="F133" s="90"/>
      <c r="G133" s="90"/>
      <c r="H133" s="90"/>
      <c r="I133" s="90"/>
    </row>
    <row r="134" spans="1:9" ht="12" customHeight="1">
      <c r="A134" s="84" t="s">
        <v>199</v>
      </c>
      <c r="B134" s="84"/>
      <c r="C134" s="84"/>
      <c r="D134" s="85" t="s">
        <v>200</v>
      </c>
      <c r="E134" s="86" t="s">
        <v>201</v>
      </c>
      <c r="F134" s="87">
        <v>2</v>
      </c>
      <c r="G134" s="87"/>
      <c r="H134" s="87"/>
      <c r="I134" s="87"/>
    </row>
    <row r="135" spans="1:9" ht="12" customHeight="1">
      <c r="A135" s="84" t="s">
        <v>202</v>
      </c>
      <c r="B135" s="84"/>
      <c r="C135" s="84"/>
      <c r="D135" s="85" t="s">
        <v>203</v>
      </c>
      <c r="E135" s="86" t="s">
        <v>201</v>
      </c>
      <c r="F135" s="87">
        <v>2</v>
      </c>
      <c r="G135" s="87"/>
      <c r="H135" s="87"/>
      <c r="I135" s="87"/>
    </row>
    <row r="136" spans="1:9" ht="12" customHeight="1">
      <c r="A136" s="84" t="s">
        <v>204</v>
      </c>
      <c r="B136" s="84"/>
      <c r="C136" s="84"/>
      <c r="D136" s="85" t="s">
        <v>205</v>
      </c>
      <c r="E136" s="86" t="s">
        <v>201</v>
      </c>
      <c r="F136" s="87">
        <v>2</v>
      </c>
      <c r="G136" s="87"/>
      <c r="H136" s="87"/>
      <c r="I136" s="87"/>
    </row>
    <row r="137" spans="1:9" ht="12" customHeight="1">
      <c r="A137" s="84"/>
      <c r="B137" s="84"/>
      <c r="C137" s="84"/>
      <c r="D137" s="83" t="s">
        <v>157</v>
      </c>
      <c r="E137" s="86"/>
      <c r="F137" s="88"/>
      <c r="G137" s="88"/>
      <c r="H137" s="88"/>
      <c r="I137" s="88"/>
    </row>
    <row r="138" spans="1:9" ht="12" customHeight="1">
      <c r="A138" s="82" t="s">
        <v>206</v>
      </c>
      <c r="B138" s="82"/>
      <c r="C138" s="82"/>
      <c r="D138" s="83" t="s">
        <v>207</v>
      </c>
      <c r="E138" s="89"/>
      <c r="F138" s="90"/>
      <c r="G138" s="90"/>
      <c r="H138" s="90"/>
      <c r="I138" s="90"/>
    </row>
    <row r="139" spans="1:9" ht="12" customHeight="1">
      <c r="A139" s="84" t="s">
        <v>208</v>
      </c>
      <c r="B139" s="84"/>
      <c r="C139" s="84"/>
      <c r="D139" s="85" t="s">
        <v>209</v>
      </c>
      <c r="E139" s="86" t="s">
        <v>201</v>
      </c>
      <c r="F139" s="87">
        <v>4</v>
      </c>
      <c r="G139" s="87"/>
      <c r="H139" s="87"/>
      <c r="I139" s="87"/>
    </row>
    <row r="140" spans="1:9" ht="12" customHeight="1">
      <c r="A140" s="84" t="s">
        <v>210</v>
      </c>
      <c r="B140" s="84"/>
      <c r="C140" s="84"/>
      <c r="D140" s="85" t="s">
        <v>211</v>
      </c>
      <c r="E140" s="86" t="s">
        <v>212</v>
      </c>
      <c r="F140" s="87">
        <v>12</v>
      </c>
      <c r="G140" s="87"/>
      <c r="H140" s="87"/>
      <c r="I140" s="87"/>
    </row>
    <row r="141" spans="1:9" ht="12" customHeight="1">
      <c r="A141" s="84" t="s">
        <v>213</v>
      </c>
      <c r="B141" s="84"/>
      <c r="C141" s="84"/>
      <c r="D141" s="85" t="s">
        <v>214</v>
      </c>
      <c r="E141" s="86" t="s">
        <v>215</v>
      </c>
      <c r="F141" s="87">
        <v>90</v>
      </c>
      <c r="G141" s="87"/>
      <c r="H141" s="87"/>
      <c r="I141" s="87"/>
    </row>
    <row r="142" spans="1:9" ht="12" customHeight="1">
      <c r="A142" s="84" t="s">
        <v>216</v>
      </c>
      <c r="B142" s="84"/>
      <c r="C142" s="84"/>
      <c r="D142" s="85" t="s">
        <v>217</v>
      </c>
      <c r="E142" s="86" t="s">
        <v>201</v>
      </c>
      <c r="F142" s="87">
        <v>1</v>
      </c>
      <c r="G142" s="87"/>
      <c r="H142" s="87"/>
      <c r="I142" s="87"/>
    </row>
    <row r="143" spans="1:9" ht="12" customHeight="1">
      <c r="A143" s="84" t="s">
        <v>218</v>
      </c>
      <c r="B143" s="84"/>
      <c r="C143" s="84"/>
      <c r="D143" s="85" t="s">
        <v>219</v>
      </c>
      <c r="E143" s="86" t="s">
        <v>215</v>
      </c>
      <c r="F143" s="87">
        <v>17.5</v>
      </c>
      <c r="G143" s="87"/>
      <c r="H143" s="87"/>
      <c r="I143" s="87"/>
    </row>
    <row r="144" spans="1:9" ht="12" customHeight="1">
      <c r="A144" s="84" t="s">
        <v>220</v>
      </c>
      <c r="B144" s="84"/>
      <c r="C144" s="84"/>
      <c r="D144" s="85" t="s">
        <v>221</v>
      </c>
      <c r="E144" s="86" t="s">
        <v>201</v>
      </c>
      <c r="F144" s="87">
        <v>6</v>
      </c>
      <c r="G144" s="87"/>
      <c r="H144" s="87"/>
      <c r="I144" s="87"/>
    </row>
    <row r="145" spans="1:9" ht="12" customHeight="1">
      <c r="A145" s="84" t="s">
        <v>222</v>
      </c>
      <c r="B145" s="84"/>
      <c r="C145" s="84"/>
      <c r="D145" s="85" t="s">
        <v>223</v>
      </c>
      <c r="E145" s="86" t="s">
        <v>201</v>
      </c>
      <c r="F145" s="87">
        <v>1</v>
      </c>
      <c r="G145" s="87"/>
      <c r="H145" s="87"/>
      <c r="I145" s="87"/>
    </row>
    <row r="146" spans="1:9" ht="12" customHeight="1">
      <c r="A146" s="84" t="s">
        <v>224</v>
      </c>
      <c r="B146" s="84"/>
      <c r="C146" s="84"/>
      <c r="D146" s="85" t="s">
        <v>225</v>
      </c>
      <c r="E146" s="86" t="s">
        <v>201</v>
      </c>
      <c r="F146" s="87">
        <v>1</v>
      </c>
      <c r="G146" s="87"/>
      <c r="H146" s="87"/>
      <c r="I146" s="87"/>
    </row>
    <row r="147" spans="1:9" ht="12" customHeight="1">
      <c r="A147" s="84" t="s">
        <v>226</v>
      </c>
      <c r="B147" s="84"/>
      <c r="C147" s="84"/>
      <c r="D147" s="85" t="s">
        <v>227</v>
      </c>
      <c r="E147" s="86" t="s">
        <v>201</v>
      </c>
      <c r="F147" s="87">
        <v>4</v>
      </c>
      <c r="G147" s="87"/>
      <c r="H147" s="87"/>
      <c r="I147" s="87"/>
    </row>
    <row r="148" spans="1:9" ht="12" customHeight="1">
      <c r="A148" s="84" t="s">
        <v>228</v>
      </c>
      <c r="B148" s="84"/>
      <c r="C148" s="84"/>
      <c r="D148" s="85" t="s">
        <v>229</v>
      </c>
      <c r="E148" s="86" t="s">
        <v>215</v>
      </c>
      <c r="F148" s="87">
        <v>90</v>
      </c>
      <c r="G148" s="87"/>
      <c r="H148" s="87"/>
      <c r="I148" s="87"/>
    </row>
    <row r="149" spans="1:9" ht="12" customHeight="1">
      <c r="A149" s="84" t="s">
        <v>230</v>
      </c>
      <c r="B149" s="84"/>
      <c r="C149" s="84"/>
      <c r="D149" s="85" t="s">
        <v>231</v>
      </c>
      <c r="E149" s="86" t="s">
        <v>215</v>
      </c>
      <c r="F149" s="87">
        <v>300</v>
      </c>
      <c r="G149" s="87"/>
      <c r="H149" s="87"/>
      <c r="I149" s="87"/>
    </row>
    <row r="150" spans="1:9" ht="12" customHeight="1">
      <c r="A150" s="84"/>
      <c r="B150" s="84"/>
      <c r="C150" s="84"/>
      <c r="D150" s="83" t="s">
        <v>157</v>
      </c>
      <c r="E150" s="86"/>
      <c r="F150" s="88"/>
      <c r="G150" s="88"/>
      <c r="H150" s="88"/>
      <c r="I150" s="88"/>
    </row>
    <row r="151" spans="1:9" ht="12" customHeight="1">
      <c r="A151" s="82" t="s">
        <v>232</v>
      </c>
      <c r="B151" s="82"/>
      <c r="C151" s="82"/>
      <c r="D151" s="83" t="s">
        <v>233</v>
      </c>
      <c r="E151" s="89"/>
      <c r="F151" s="90"/>
      <c r="G151" s="90"/>
      <c r="H151" s="90"/>
      <c r="I151" s="90"/>
    </row>
    <row r="152" spans="1:9" ht="12" customHeight="1">
      <c r="A152" s="84" t="s">
        <v>234</v>
      </c>
      <c r="B152" s="84"/>
      <c r="C152" s="84"/>
      <c r="D152" s="85" t="s">
        <v>235</v>
      </c>
      <c r="E152" s="86" t="s">
        <v>125</v>
      </c>
      <c r="F152" s="87">
        <v>242.21</v>
      </c>
      <c r="G152" s="87"/>
      <c r="H152" s="87"/>
      <c r="I152" s="87"/>
    </row>
    <row r="153" spans="1:9" ht="12" customHeight="1">
      <c r="A153" s="84" t="s">
        <v>236</v>
      </c>
      <c r="B153" s="84"/>
      <c r="C153" s="84"/>
      <c r="D153" s="85" t="s">
        <v>237</v>
      </c>
      <c r="E153" s="86" t="s">
        <v>125</v>
      </c>
      <c r="F153" s="87">
        <v>204.64</v>
      </c>
      <c r="G153" s="87"/>
      <c r="H153" s="87"/>
      <c r="I153" s="87"/>
    </row>
    <row r="154" spans="1:9" ht="12" customHeight="1">
      <c r="A154" s="84" t="s">
        <v>238</v>
      </c>
      <c r="B154" s="84"/>
      <c r="C154" s="84"/>
      <c r="D154" s="85" t="s">
        <v>239</v>
      </c>
      <c r="E154" s="86" t="s">
        <v>125</v>
      </c>
      <c r="F154" s="87">
        <v>242.21</v>
      </c>
      <c r="G154" s="87"/>
      <c r="H154" s="87"/>
      <c r="I154" s="87"/>
    </row>
    <row r="155" spans="1:9" ht="12" customHeight="1">
      <c r="A155" s="84" t="s">
        <v>240</v>
      </c>
      <c r="B155" s="84"/>
      <c r="C155" s="84"/>
      <c r="D155" s="85" t="s">
        <v>241</v>
      </c>
      <c r="E155" s="86" t="s">
        <v>125</v>
      </c>
      <c r="F155" s="87">
        <v>580.32</v>
      </c>
      <c r="G155" s="87"/>
      <c r="H155" s="87"/>
      <c r="I155" s="87"/>
    </row>
    <row r="156" spans="1:9" ht="12" customHeight="1">
      <c r="A156" s="84"/>
      <c r="B156" s="84"/>
      <c r="C156" s="84"/>
      <c r="D156" s="83" t="s">
        <v>157</v>
      </c>
      <c r="E156" s="86"/>
      <c r="F156" s="88"/>
      <c r="G156" s="88"/>
      <c r="H156" s="88"/>
      <c r="I156" s="88"/>
    </row>
    <row r="157" spans="1:9" ht="12" customHeight="1">
      <c r="A157" s="82" t="s">
        <v>242</v>
      </c>
      <c r="B157" s="82"/>
      <c r="C157" s="82"/>
      <c r="D157" s="83" t="s">
        <v>243</v>
      </c>
      <c r="E157" s="91"/>
      <c r="F157" s="91"/>
      <c r="G157" s="91"/>
      <c r="H157" s="91"/>
      <c r="I157" s="91"/>
    </row>
    <row r="158" spans="1:9" ht="12" customHeight="1">
      <c r="A158" s="84" t="s">
        <v>208</v>
      </c>
      <c r="B158" s="84"/>
      <c r="C158" s="84"/>
      <c r="D158" s="85" t="s">
        <v>244</v>
      </c>
      <c r="E158" s="86" t="s">
        <v>245</v>
      </c>
      <c r="F158" s="88">
        <v>611.52</v>
      </c>
      <c r="G158" s="88"/>
      <c r="H158" s="88"/>
      <c r="I158" s="88"/>
    </row>
    <row r="159" spans="1:9" ht="12" customHeight="1">
      <c r="A159" s="84"/>
      <c r="B159" s="84"/>
      <c r="C159" s="84"/>
      <c r="D159" s="83" t="s">
        <v>157</v>
      </c>
      <c r="E159" s="86"/>
      <c r="F159" s="88"/>
      <c r="G159" s="88"/>
      <c r="H159" s="88"/>
      <c r="I159" s="88"/>
    </row>
    <row r="160" spans="1:9" ht="12" customHeight="1">
      <c r="A160" s="80"/>
      <c r="B160" s="80"/>
      <c r="C160" s="80"/>
      <c r="D160" s="92" t="s">
        <v>246</v>
      </c>
      <c r="E160" s="93"/>
      <c r="F160" s="94"/>
      <c r="G160" s="94"/>
      <c r="H160" s="94"/>
      <c r="I160" s="94"/>
    </row>
    <row r="161" spans="1:9" ht="12" customHeight="1">
      <c r="A161" s="81"/>
      <c r="B161" s="81"/>
      <c r="C161" s="81"/>
      <c r="D161" s="92"/>
      <c r="E161" s="81"/>
      <c r="F161" s="81"/>
      <c r="G161" s="81"/>
      <c r="H161" s="81"/>
      <c r="I161" s="81"/>
    </row>
    <row r="162" ht="12" customHeight="1">
      <c r="D162" s="95"/>
    </row>
    <row r="163" ht="12" customHeight="1">
      <c r="D163" s="86" t="s">
        <v>247</v>
      </c>
    </row>
  </sheetData>
  <sheetProtection/>
  <mergeCells count="53">
    <mergeCell ref="A1:I2"/>
    <mergeCell ref="A3:I4"/>
    <mergeCell ref="A5:C5"/>
    <mergeCell ref="E5:I5"/>
    <mergeCell ref="A6:C6"/>
    <mergeCell ref="E6:I6"/>
    <mergeCell ref="A7:A8"/>
    <mergeCell ref="B7:B8"/>
    <mergeCell ref="C7:D7"/>
    <mergeCell ref="E7:I7"/>
    <mergeCell ref="C8:D8"/>
    <mergeCell ref="E8:I8"/>
    <mergeCell ref="A17:I17"/>
    <mergeCell ref="A9:A10"/>
    <mergeCell ref="B9:B10"/>
    <mergeCell ref="C9:C10"/>
    <mergeCell ref="D9:D10"/>
    <mergeCell ref="E9:E10"/>
    <mergeCell ref="F9:F10"/>
    <mergeCell ref="J19:K19"/>
    <mergeCell ref="A20:H20"/>
    <mergeCell ref="J20:K20"/>
    <mergeCell ref="A21:I21"/>
    <mergeCell ref="B22:I22"/>
    <mergeCell ref="G9:G10"/>
    <mergeCell ref="H9:H10"/>
    <mergeCell ref="I9:I10"/>
    <mergeCell ref="B11:I11"/>
    <mergeCell ref="A16:H16"/>
    <mergeCell ref="A32:I35"/>
    <mergeCell ref="A24:H24"/>
    <mergeCell ref="A25:I25"/>
    <mergeCell ref="A26:H26"/>
    <mergeCell ref="A27:I31"/>
    <mergeCell ref="B18:I18"/>
    <mergeCell ref="A36:I36"/>
    <mergeCell ref="A37:I37"/>
    <mergeCell ref="A92:D92"/>
    <mergeCell ref="E92:I92"/>
    <mergeCell ref="A93:D93"/>
    <mergeCell ref="E93:I93"/>
    <mergeCell ref="A94:D94"/>
    <mergeCell ref="E94:I94"/>
    <mergeCell ref="A95:D95"/>
    <mergeCell ref="E95:I95"/>
    <mergeCell ref="A96:D96"/>
    <mergeCell ref="E96:I96"/>
    <mergeCell ref="A97:D97"/>
    <mergeCell ref="E97:I97"/>
    <mergeCell ref="A98:A99"/>
    <mergeCell ref="D98:D99"/>
    <mergeCell ref="E98:E99"/>
    <mergeCell ref="F98:F99"/>
  </mergeCells>
  <printOptions horizontalCentered="1"/>
  <pageMargins left="0.3937007874015748" right="0.3937007874015748" top="0.3937007874015748" bottom="0.5905511811023623" header="0.31496062992125984" footer="0.5118110236220472"/>
  <pageSetup fitToHeight="0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7.421875" style="0" customWidth="1"/>
    <col min="2" max="3" width="11.28125" style="0" customWidth="1"/>
    <col min="4" max="4" width="25.00390625" style="0" customWidth="1"/>
    <col min="5" max="5" width="10.421875" style="0" customWidth="1"/>
    <col min="6" max="6" width="17.57421875" style="0" customWidth="1"/>
    <col min="7" max="7" width="13.7109375" style="0" customWidth="1"/>
    <col min="8" max="8" width="8.57421875" style="0" customWidth="1"/>
    <col min="9" max="9" width="9.57421875" style="0" customWidth="1"/>
    <col min="10" max="10" width="10.140625" style="0" bestFit="1" customWidth="1"/>
    <col min="11" max="11" width="9.28125" style="0" bestFit="1" customWidth="1"/>
  </cols>
  <sheetData>
    <row r="1" spans="1:9" ht="12.75">
      <c r="A1" s="346"/>
      <c r="B1" s="346"/>
      <c r="C1" s="346"/>
      <c r="D1" s="346"/>
      <c r="E1" s="346"/>
      <c r="F1" s="346"/>
      <c r="G1" s="346"/>
      <c r="H1" s="346"/>
      <c r="I1" s="346"/>
    </row>
    <row r="2" spans="1:9" ht="12.75">
      <c r="A2" s="346"/>
      <c r="B2" s="346"/>
      <c r="C2" s="346"/>
      <c r="D2" s="346"/>
      <c r="E2" s="346"/>
      <c r="F2" s="346"/>
      <c r="G2" s="346"/>
      <c r="H2" s="346"/>
      <c r="I2" s="346"/>
    </row>
    <row r="3" spans="1:9" ht="12.75">
      <c r="A3" s="346"/>
      <c r="B3" s="346"/>
      <c r="C3" s="346"/>
      <c r="D3" s="346"/>
      <c r="E3" s="346"/>
      <c r="F3" s="346"/>
      <c r="G3" s="346"/>
      <c r="H3" s="346"/>
      <c r="I3" s="346"/>
    </row>
    <row r="4" spans="1:9" ht="12.75">
      <c r="A4" s="347"/>
      <c r="B4" s="347"/>
      <c r="C4" s="347"/>
      <c r="D4" s="347"/>
      <c r="E4" s="347"/>
      <c r="F4" s="347"/>
      <c r="G4" s="347"/>
      <c r="H4" s="347"/>
      <c r="I4" s="347"/>
    </row>
    <row r="5" spans="1:9" s="1" customFormat="1" ht="12.75">
      <c r="A5" s="202" t="s">
        <v>92</v>
      </c>
      <c r="B5" s="203"/>
      <c r="C5" s="203"/>
      <c r="D5" s="203"/>
      <c r="E5" s="204"/>
      <c r="F5" s="202" t="s">
        <v>7</v>
      </c>
      <c r="G5" s="203"/>
      <c r="H5" s="203"/>
      <c r="I5" s="204"/>
    </row>
    <row r="6" spans="1:9" s="1" customFormat="1" ht="16.5" customHeight="1">
      <c r="A6" s="207" t="str">
        <f>CONCATENATE(sup!A1," ",sup!A2)</f>
        <v>(Nome Empresa) (CNPJ Empresa)</v>
      </c>
      <c r="B6" s="208"/>
      <c r="C6" s="208"/>
      <c r="D6" s="208"/>
      <c r="E6" s="209"/>
      <c r="F6" s="207" t="s">
        <v>9</v>
      </c>
      <c r="G6" s="208"/>
      <c r="H6" s="208"/>
      <c r="I6" s="209"/>
    </row>
    <row r="7" spans="1:9" s="2" customFormat="1" ht="15.75" customHeight="1">
      <c r="A7" s="202" t="s">
        <v>97</v>
      </c>
      <c r="B7" s="203"/>
      <c r="C7" s="203"/>
      <c r="D7" s="203"/>
      <c r="E7" s="204"/>
      <c r="F7" s="202" t="s">
        <v>93</v>
      </c>
      <c r="G7" s="203"/>
      <c r="H7" s="203"/>
      <c r="I7" s="204"/>
    </row>
    <row r="8" spans="1:9" s="2" customFormat="1" ht="31.5" customHeight="1">
      <c r="A8" s="172" t="str">
        <f>sup!A6</f>
        <v>Construção e reforma de pontes em madeira no município de Nova Eesperança do Piriá.</v>
      </c>
      <c r="B8" s="173"/>
      <c r="C8" s="173"/>
      <c r="D8" s="173"/>
      <c r="E8" s="174"/>
      <c r="F8" s="172" t="str">
        <f>CONCATENATE(sup!A3," - ",sup!A4)</f>
        <v>(Nome Engenheiro) - (CREA Engenheiro)</v>
      </c>
      <c r="G8" s="205"/>
      <c r="H8" s="205"/>
      <c r="I8" s="206"/>
    </row>
    <row r="9" spans="1:9" s="2" customFormat="1" ht="6" customHeight="1" thickBot="1">
      <c r="A9" s="220"/>
      <c r="B9" s="220"/>
      <c r="C9" s="220"/>
      <c r="D9" s="220"/>
      <c r="E9" s="220"/>
      <c r="F9" s="220"/>
      <c r="G9" s="220"/>
      <c r="H9" s="220"/>
      <c r="I9" s="220"/>
    </row>
    <row r="10" spans="1:9" s="2" customFormat="1" ht="21" customHeight="1" thickBot="1">
      <c r="A10" s="198" t="s">
        <v>9</v>
      </c>
      <c r="B10" s="199"/>
      <c r="C10" s="199"/>
      <c r="D10" s="199"/>
      <c r="E10" s="199"/>
      <c r="F10" s="199"/>
      <c r="G10" s="199"/>
      <c r="H10" s="199"/>
      <c r="I10" s="200"/>
    </row>
    <row r="11" spans="1:9" ht="6" customHeight="1" thickBot="1">
      <c r="A11" s="221"/>
      <c r="B11" s="221"/>
      <c r="C11" s="221"/>
      <c r="D11" s="221"/>
      <c r="E11" s="221"/>
      <c r="F11" s="221"/>
      <c r="G11" s="221"/>
      <c r="H11" s="221"/>
      <c r="I11" s="221"/>
    </row>
    <row r="12" spans="1:9" ht="15" customHeight="1" thickBot="1">
      <c r="A12" s="186" t="s">
        <v>0</v>
      </c>
      <c r="B12" s="175" t="s">
        <v>6</v>
      </c>
      <c r="C12" s="176"/>
      <c r="D12" s="177"/>
      <c r="E12" s="181" t="s">
        <v>88</v>
      </c>
      <c r="F12" s="182"/>
      <c r="G12" s="182"/>
      <c r="H12" s="182"/>
      <c r="I12" s="183"/>
    </row>
    <row r="13" spans="1:9" ht="21" customHeight="1" thickBot="1">
      <c r="A13" s="187"/>
      <c r="B13" s="178"/>
      <c r="C13" s="179"/>
      <c r="D13" s="180"/>
      <c r="E13" s="12" t="s">
        <v>10</v>
      </c>
      <c r="F13" s="12">
        <v>30</v>
      </c>
      <c r="G13" s="12">
        <v>60</v>
      </c>
      <c r="H13" s="184" t="s">
        <v>3</v>
      </c>
      <c r="I13" s="185"/>
    </row>
    <row r="14" spans="1:9" ht="21" customHeight="1" thickBot="1">
      <c r="A14" s="13">
        <v>1</v>
      </c>
      <c r="B14" s="222" t="str">
        <f>A8</f>
        <v>Construção e reforma de pontes em madeira no município de Nova Eesperança do Piriá.</v>
      </c>
      <c r="C14" s="223"/>
      <c r="D14" s="223"/>
      <c r="E14" s="223"/>
      <c r="F14" s="223"/>
      <c r="G14" s="223"/>
      <c r="H14" s="223"/>
      <c r="I14" s="224"/>
    </row>
    <row r="15" spans="1:9" ht="15" customHeight="1">
      <c r="A15" s="201" t="s">
        <v>1</v>
      </c>
      <c r="B15" s="211" t="str">
        <f>'[1]Planilha Orçamentaria'!$B$11</f>
        <v>SERVIÇOS PRELIMINARES</v>
      </c>
      <c r="C15" s="211"/>
      <c r="D15" s="211"/>
      <c r="E15" s="213">
        <f>H15/$H$22</f>
        <v>0.07230654566418221</v>
      </c>
      <c r="F15" s="15">
        <v>1</v>
      </c>
      <c r="G15" s="14"/>
      <c r="H15" s="212">
        <f>sup!A9</f>
        <v>138857.20714767117</v>
      </c>
      <c r="I15" s="212"/>
    </row>
    <row r="16" spans="1:9" ht="15" customHeight="1">
      <c r="A16" s="188"/>
      <c r="B16" s="189"/>
      <c r="C16" s="189"/>
      <c r="D16" s="189"/>
      <c r="E16" s="190"/>
      <c r="F16" s="16">
        <f>F15*$H$15</f>
        <v>138857.20714767117</v>
      </c>
      <c r="G16" s="16"/>
      <c r="H16" s="191"/>
      <c r="I16" s="191"/>
    </row>
    <row r="17" spans="1:9" ht="15" customHeight="1">
      <c r="A17" s="188" t="s">
        <v>2</v>
      </c>
      <c r="B17" s="189" t="str">
        <f>'[1]Planilha Orçamentaria'!$B$17</f>
        <v>PONTE DE MADEIRA</v>
      </c>
      <c r="C17" s="189"/>
      <c r="D17" s="189"/>
      <c r="E17" s="190">
        <f>H17/$H$22</f>
        <v>0.9274856345285916</v>
      </c>
      <c r="F17" s="15">
        <v>0.5</v>
      </c>
      <c r="G17" s="15">
        <v>0.5</v>
      </c>
      <c r="H17" s="191">
        <f>sup!A10</f>
        <v>1781139.78059973</v>
      </c>
      <c r="I17" s="191"/>
    </row>
    <row r="18" spans="1:9" ht="15" customHeight="1">
      <c r="A18" s="188"/>
      <c r="B18" s="189"/>
      <c r="C18" s="189"/>
      <c r="D18" s="189"/>
      <c r="E18" s="190"/>
      <c r="F18" s="16">
        <f>F17*$H$17</f>
        <v>890569.890299865</v>
      </c>
      <c r="G18" s="16">
        <f>G17*$H$17</f>
        <v>890569.890299865</v>
      </c>
      <c r="H18" s="191"/>
      <c r="I18" s="191"/>
    </row>
    <row r="19" spans="1:9" ht="15" customHeight="1">
      <c r="A19" s="188" t="s">
        <v>89</v>
      </c>
      <c r="B19" s="189" t="str">
        <f>'[2]Planilha Orçamentaria'!$B$22:$I$22</f>
        <v>SERVIÇOS COMPLEMENTARES</v>
      </c>
      <c r="C19" s="189"/>
      <c r="D19" s="189"/>
      <c r="E19" s="190">
        <f>H19/$H$22</f>
        <v>0.00020781980722626924</v>
      </c>
      <c r="F19" s="15">
        <v>0</v>
      </c>
      <c r="G19" s="15">
        <v>1</v>
      </c>
      <c r="H19" s="191">
        <f>sup!A11</f>
        <v>399.09634399395605</v>
      </c>
      <c r="I19" s="191"/>
    </row>
    <row r="20" spans="1:9" ht="15" customHeight="1">
      <c r="A20" s="188"/>
      <c r="B20" s="189"/>
      <c r="C20" s="189"/>
      <c r="D20" s="189"/>
      <c r="E20" s="190"/>
      <c r="F20" s="16">
        <f>F19*$H$17</f>
        <v>0</v>
      </c>
      <c r="G20" s="16">
        <f>G19*$H$19</f>
        <v>399.09634399395605</v>
      </c>
      <c r="H20" s="191"/>
      <c r="I20" s="191"/>
    </row>
    <row r="21" spans="1:9" ht="6" customHeight="1" thickBot="1">
      <c r="A21" s="225"/>
      <c r="B21" s="225"/>
      <c r="C21" s="225"/>
      <c r="D21" s="225"/>
      <c r="E21" s="225"/>
      <c r="F21" s="225"/>
      <c r="G21" s="225"/>
      <c r="H21" s="225"/>
      <c r="I21" s="225"/>
    </row>
    <row r="22" spans="1:9" ht="15" customHeight="1" thickBot="1">
      <c r="A22" s="162" t="s">
        <v>4</v>
      </c>
      <c r="B22" s="163"/>
      <c r="C22" s="163"/>
      <c r="D22" s="164"/>
      <c r="E22" s="214">
        <f>SUM(E15:E21)</f>
        <v>1</v>
      </c>
      <c r="F22" s="160">
        <f>F18+F16</f>
        <v>1029427.0974475362</v>
      </c>
      <c r="G22" s="160">
        <f>G18+G16+G20</f>
        <v>890968.986643859</v>
      </c>
      <c r="H22" s="216">
        <f>SUM(H15:I21)</f>
        <v>1920396.0840913951</v>
      </c>
      <c r="I22" s="217"/>
    </row>
    <row r="23" spans="1:9" ht="15" customHeight="1" thickBot="1" thickTop="1">
      <c r="A23" s="165"/>
      <c r="B23" s="166"/>
      <c r="C23" s="166"/>
      <c r="D23" s="167"/>
      <c r="E23" s="215"/>
      <c r="F23" s="161"/>
      <c r="G23" s="161"/>
      <c r="H23" s="218"/>
      <c r="I23" s="219"/>
    </row>
    <row r="24" spans="1:11" ht="6" customHeight="1" thickBot="1">
      <c r="A24" s="210"/>
      <c r="B24" s="210"/>
      <c r="C24" s="210"/>
      <c r="D24" s="210"/>
      <c r="E24" s="210"/>
      <c r="F24" s="210"/>
      <c r="G24" s="210"/>
      <c r="H24" s="210"/>
      <c r="I24" s="210"/>
      <c r="K24" s="3"/>
    </row>
    <row r="25" spans="1:11" ht="15" customHeight="1" thickBot="1">
      <c r="A25" s="192" t="s">
        <v>75</v>
      </c>
      <c r="B25" s="193"/>
      <c r="C25" s="193"/>
      <c r="D25" s="193"/>
      <c r="E25" s="194"/>
      <c r="F25" s="160">
        <f>F22</f>
        <v>1029427.0974475362</v>
      </c>
      <c r="G25" s="160">
        <f>F25+G22</f>
        <v>1920396.0840913951</v>
      </c>
      <c r="H25" s="168"/>
      <c r="I25" s="169"/>
      <c r="K25" s="3"/>
    </row>
    <row r="26" spans="1:11" ht="15" customHeight="1" thickBot="1" thickTop="1">
      <c r="A26" s="195"/>
      <c r="B26" s="196"/>
      <c r="C26" s="196"/>
      <c r="D26" s="196"/>
      <c r="E26" s="197"/>
      <c r="F26" s="161"/>
      <c r="G26" s="161"/>
      <c r="H26" s="170"/>
      <c r="I26" s="171"/>
      <c r="K26" s="3"/>
    </row>
    <row r="27" spans="1:9" ht="12" customHeight="1">
      <c r="A27" s="158" t="str">
        <f>sup!A7</f>
        <v>Nova Esperança do Piriá - Pará, em 01 de novembro de 2022.</v>
      </c>
      <c r="B27" s="158"/>
      <c r="C27" s="158"/>
      <c r="D27" s="158"/>
      <c r="E27" s="158"/>
      <c r="F27" s="158"/>
      <c r="G27" s="158"/>
      <c r="H27" s="158"/>
      <c r="I27" s="158"/>
    </row>
    <row r="28" spans="1:9" ht="14.25" customHeight="1">
      <c r="A28" s="159"/>
      <c r="B28" s="159"/>
      <c r="C28" s="159"/>
      <c r="D28" s="159"/>
      <c r="E28" s="159"/>
      <c r="F28" s="159"/>
      <c r="G28" s="159"/>
      <c r="H28" s="159"/>
      <c r="I28" s="159"/>
    </row>
    <row r="29" spans="1:9" ht="19.5" customHeight="1">
      <c r="A29" s="159"/>
      <c r="B29" s="159"/>
      <c r="C29" s="159"/>
      <c r="D29" s="159"/>
      <c r="E29" s="159"/>
      <c r="F29" s="159"/>
      <c r="G29" s="159"/>
      <c r="H29" s="159"/>
      <c r="I29" s="159"/>
    </row>
    <row r="30" spans="1:9" ht="12.75">
      <c r="A30" s="159"/>
      <c r="B30" s="159"/>
      <c r="C30" s="159"/>
      <c r="D30" s="159"/>
      <c r="E30" s="159"/>
      <c r="F30" s="159"/>
      <c r="G30" s="159"/>
      <c r="H30" s="159"/>
      <c r="I30" s="159"/>
    </row>
    <row r="31" spans="1:9" ht="12.75">
      <c r="A31" s="159"/>
      <c r="B31" s="159"/>
      <c r="C31" s="159"/>
      <c r="D31" s="159"/>
      <c r="E31" s="159"/>
      <c r="F31" s="159"/>
      <c r="G31" s="159"/>
      <c r="H31" s="159"/>
      <c r="I31" s="159"/>
    </row>
    <row r="32" spans="1:9" ht="12.75">
      <c r="A32" s="159"/>
      <c r="B32" s="159"/>
      <c r="C32" s="159"/>
      <c r="D32" s="159"/>
      <c r="E32" s="159"/>
      <c r="F32" s="159"/>
      <c r="G32" s="159"/>
      <c r="H32" s="159"/>
      <c r="I32" s="159"/>
    </row>
    <row r="33" spans="1:9" ht="12.75">
      <c r="A33" s="157" t="s">
        <v>52</v>
      </c>
      <c r="B33" s="157"/>
      <c r="C33" s="157"/>
      <c r="D33" s="157"/>
      <c r="E33" s="157"/>
      <c r="F33" s="157"/>
      <c r="G33" s="157"/>
      <c r="H33" s="157"/>
      <c r="I33" s="157"/>
    </row>
    <row r="34" spans="1:9" ht="12.75">
      <c r="A34" s="157"/>
      <c r="B34" s="157"/>
      <c r="C34" s="157"/>
      <c r="D34" s="157"/>
      <c r="E34" s="157"/>
      <c r="F34" s="157"/>
      <c r="G34" s="157"/>
      <c r="H34" s="157"/>
      <c r="I34" s="157"/>
    </row>
    <row r="35" spans="1:9" ht="15.75" customHeight="1">
      <c r="A35" s="157"/>
      <c r="B35" s="157"/>
      <c r="C35" s="157"/>
      <c r="D35" s="157"/>
      <c r="E35" s="157"/>
      <c r="F35" s="157"/>
      <c r="G35" s="157"/>
      <c r="H35" s="157"/>
      <c r="I35" s="157"/>
    </row>
    <row r="36" spans="1:9" ht="12.75">
      <c r="A36" s="157"/>
      <c r="B36" s="157"/>
      <c r="C36" s="157"/>
      <c r="D36" s="157"/>
      <c r="E36" s="157"/>
      <c r="F36" s="157"/>
      <c r="G36" s="157"/>
      <c r="H36" s="157"/>
      <c r="I36" s="157"/>
    </row>
    <row r="37" spans="1:9" ht="12.75">
      <c r="A37" s="157"/>
      <c r="B37" s="157"/>
      <c r="C37" s="157"/>
      <c r="D37" s="157"/>
      <c r="E37" s="157"/>
      <c r="F37" s="157"/>
      <c r="G37" s="157"/>
      <c r="H37" s="157"/>
      <c r="I37" s="157"/>
    </row>
    <row r="38" spans="1:9" ht="12.75">
      <c r="A38" s="157"/>
      <c r="B38" s="157"/>
      <c r="C38" s="157"/>
      <c r="D38" s="157"/>
      <c r="E38" s="157"/>
      <c r="F38" s="157"/>
      <c r="G38" s="157"/>
      <c r="H38" s="157"/>
      <c r="I38" s="157"/>
    </row>
    <row r="39" spans="1:9" ht="14.25" customHeight="1">
      <c r="A39" s="157"/>
      <c r="B39" s="157"/>
      <c r="C39" s="157"/>
      <c r="D39" s="157"/>
      <c r="E39" s="157"/>
      <c r="F39" s="157"/>
      <c r="G39" s="157"/>
      <c r="H39" s="157"/>
      <c r="I39" s="157"/>
    </row>
    <row r="40" spans="1:9" ht="12.75">
      <c r="A40" s="156" t="str">
        <f>A6</f>
        <v>(Nome Empresa) (CNPJ Empresa)</v>
      </c>
      <c r="B40" s="156"/>
      <c r="C40" s="156"/>
      <c r="D40" s="156"/>
      <c r="E40" s="156"/>
      <c r="F40" s="156"/>
      <c r="G40" s="156"/>
      <c r="H40" s="156"/>
      <c r="I40" s="156"/>
    </row>
    <row r="41" spans="1:9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spans="1:9" ht="12.75">
      <c r="A42" s="156"/>
      <c r="B42" s="156"/>
      <c r="C42" s="156"/>
      <c r="D42" s="156"/>
      <c r="E42" s="156"/>
      <c r="F42" s="156"/>
      <c r="G42" s="156"/>
      <c r="H42" s="156"/>
      <c r="I42" s="156"/>
    </row>
    <row r="43" spans="1:9" ht="12.75">
      <c r="A43" s="156"/>
      <c r="B43" s="156"/>
      <c r="C43" s="156"/>
      <c r="D43" s="156"/>
      <c r="E43" s="156"/>
      <c r="F43" s="156"/>
      <c r="G43" s="156"/>
      <c r="H43" s="156"/>
      <c r="I43" s="156"/>
    </row>
    <row r="44" spans="1:9" ht="12.75">
      <c r="A44" s="156"/>
      <c r="B44" s="156"/>
      <c r="C44" s="156"/>
      <c r="D44" s="156"/>
      <c r="E44" s="156"/>
      <c r="F44" s="156"/>
      <c r="G44" s="156"/>
      <c r="H44" s="156"/>
      <c r="I44" s="156"/>
    </row>
  </sheetData>
  <sheetProtection/>
  <mergeCells count="43">
    <mergeCell ref="B14:I14"/>
    <mergeCell ref="A21:I21"/>
    <mergeCell ref="A1:I4"/>
    <mergeCell ref="A24:I24"/>
    <mergeCell ref="B15:D16"/>
    <mergeCell ref="H15:I16"/>
    <mergeCell ref="A17:A18"/>
    <mergeCell ref="B17:D18"/>
    <mergeCell ref="H17:I18"/>
    <mergeCell ref="E15:E16"/>
    <mergeCell ref="E17:E18"/>
    <mergeCell ref="E22:E23"/>
    <mergeCell ref="H22:I23"/>
    <mergeCell ref="A15:A16"/>
    <mergeCell ref="A5:E5"/>
    <mergeCell ref="A7:E7"/>
    <mergeCell ref="F7:I7"/>
    <mergeCell ref="F8:I8"/>
    <mergeCell ref="F6:I6"/>
    <mergeCell ref="A6:E6"/>
    <mergeCell ref="F5:I5"/>
    <mergeCell ref="A9:I9"/>
    <mergeCell ref="A11:I11"/>
    <mergeCell ref="A8:E8"/>
    <mergeCell ref="B12:D13"/>
    <mergeCell ref="E12:I12"/>
    <mergeCell ref="H13:I13"/>
    <mergeCell ref="A12:A13"/>
    <mergeCell ref="A19:A20"/>
    <mergeCell ref="B19:D20"/>
    <mergeCell ref="E19:E20"/>
    <mergeCell ref="H19:I20"/>
    <mergeCell ref="A10:I10"/>
    <mergeCell ref="A40:I44"/>
    <mergeCell ref="A33:I39"/>
    <mergeCell ref="A27:I32"/>
    <mergeCell ref="F22:F23"/>
    <mergeCell ref="G22:G23"/>
    <mergeCell ref="A22:D23"/>
    <mergeCell ref="F25:F26"/>
    <mergeCell ref="G25:G26"/>
    <mergeCell ref="H25:I26"/>
    <mergeCell ref="A25:E26"/>
  </mergeCells>
  <printOptions/>
  <pageMargins left="0.3937007874015748" right="0.3937007874015748" top="0.5905511811023623" bottom="0.984251968503937" header="0.5118110236220472" footer="0.5118110236220472"/>
  <pageSetup fitToHeight="0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view="pageBreakPreview" zoomScaleSheetLayoutView="100" zoomScalePageLayoutView="0" workbookViewId="0" topLeftCell="A76">
      <selection activeCell="H111" sqref="H111"/>
    </sheetView>
  </sheetViews>
  <sheetFormatPr defaultColWidth="9.140625" defaultRowHeight="12.75"/>
  <sheetData>
    <row r="1" spans="1:14" ht="12.75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12.7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12.75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ht="12.7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1:14" ht="12.75">
      <c r="A5" s="301" t="s">
        <v>248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43" t="s">
        <v>11</v>
      </c>
    </row>
    <row r="6" spans="1:14" ht="12.75" customHeight="1">
      <c r="A6" s="302" t="s">
        <v>248</v>
      </c>
      <c r="B6" s="303"/>
      <c r="C6" s="303"/>
      <c r="D6" s="303"/>
      <c r="E6" s="303"/>
      <c r="F6" s="303"/>
      <c r="G6" s="304"/>
      <c r="H6" s="238" t="s">
        <v>100</v>
      </c>
      <c r="I6" s="239"/>
      <c r="J6" s="242" t="str">
        <f>sup!A5</f>
        <v>AGOSTO/2022 - DESONERADO</v>
      </c>
      <c r="K6" s="242"/>
      <c r="L6" s="242"/>
      <c r="M6" s="243"/>
      <c r="N6" s="228" t="s">
        <v>98</v>
      </c>
    </row>
    <row r="7" spans="1:14" ht="12.75">
      <c r="A7" s="230" t="str">
        <f>sup!A6</f>
        <v>Construção e reforma de pontes em madeira no município de Nova Eesperança do Piriá.</v>
      </c>
      <c r="B7" s="231"/>
      <c r="C7" s="231"/>
      <c r="D7" s="231"/>
      <c r="E7" s="231"/>
      <c r="F7" s="231"/>
      <c r="G7" s="232"/>
      <c r="H7" s="240"/>
      <c r="I7" s="241"/>
      <c r="J7" s="244"/>
      <c r="K7" s="244"/>
      <c r="L7" s="244"/>
      <c r="M7" s="245"/>
      <c r="N7" s="228"/>
    </row>
    <row r="8" spans="1:14" ht="12.75">
      <c r="A8" s="233"/>
      <c r="B8" s="234"/>
      <c r="C8" s="234"/>
      <c r="D8" s="234"/>
      <c r="E8" s="234"/>
      <c r="F8" s="234"/>
      <c r="G8" s="235"/>
      <c r="H8" s="236"/>
      <c r="I8" s="236"/>
      <c r="J8" s="236"/>
      <c r="K8" s="236"/>
      <c r="L8" s="236"/>
      <c r="M8" s="237"/>
      <c r="N8" s="229"/>
    </row>
    <row r="9" spans="1:14" ht="12.7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</row>
    <row r="10" spans="1:14" ht="12.75">
      <c r="A10" s="297" t="s">
        <v>12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</row>
    <row r="11" spans="1:14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</row>
    <row r="12" spans="1:14" ht="12.7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</row>
    <row r="13" spans="1:14" ht="30" customHeight="1">
      <c r="A13" s="299" t="s">
        <v>13</v>
      </c>
      <c r="B13" s="300"/>
      <c r="C13" s="300"/>
      <c r="D13" s="300"/>
      <c r="E13" s="19">
        <v>1</v>
      </c>
      <c r="F13" s="298" t="s">
        <v>110</v>
      </c>
      <c r="G13" s="298"/>
      <c r="H13" s="298"/>
      <c r="I13" s="298"/>
      <c r="J13" s="298"/>
      <c r="K13" s="298"/>
      <c r="L13" s="298"/>
      <c r="M13" s="20" t="s">
        <v>14</v>
      </c>
      <c r="N13" s="21" t="s">
        <v>51</v>
      </c>
    </row>
    <row r="14" spans="1:14" ht="12.7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</row>
    <row r="15" spans="1:14" ht="12.75">
      <c r="A15" s="273" t="s">
        <v>15</v>
      </c>
      <c r="B15" s="273"/>
      <c r="C15" s="273"/>
      <c r="D15" s="273"/>
      <c r="E15" s="273"/>
      <c r="F15" s="273"/>
      <c r="G15" s="273"/>
      <c r="H15" s="273"/>
      <c r="I15" s="276" t="s">
        <v>16</v>
      </c>
      <c r="J15" s="276" t="s">
        <v>17</v>
      </c>
      <c r="K15" s="276"/>
      <c r="L15" s="246" t="s">
        <v>18</v>
      </c>
      <c r="M15" s="246"/>
      <c r="N15" s="24" t="s">
        <v>19</v>
      </c>
    </row>
    <row r="16" spans="1:14" ht="12.75">
      <c r="A16" s="273"/>
      <c r="B16" s="273"/>
      <c r="C16" s="273"/>
      <c r="D16" s="273"/>
      <c r="E16" s="273"/>
      <c r="F16" s="273"/>
      <c r="G16" s="273"/>
      <c r="H16" s="273"/>
      <c r="I16" s="276"/>
      <c r="J16" s="23" t="s">
        <v>20</v>
      </c>
      <c r="K16" s="25" t="s">
        <v>21</v>
      </c>
      <c r="L16" s="23" t="s">
        <v>20</v>
      </c>
      <c r="M16" s="25" t="s">
        <v>21</v>
      </c>
      <c r="N16" s="26" t="s">
        <v>22</v>
      </c>
    </row>
    <row r="17" spans="1:14" ht="12.75">
      <c r="A17" s="289" t="s">
        <v>83</v>
      </c>
      <c r="B17" s="290"/>
      <c r="C17" s="307" t="s">
        <v>23</v>
      </c>
      <c r="D17" s="308" t="s">
        <v>69</v>
      </c>
      <c r="E17" s="308"/>
      <c r="F17" s="308"/>
      <c r="G17" s="308"/>
      <c r="H17" s="309"/>
      <c r="I17" s="311">
        <v>4</v>
      </c>
      <c r="J17" s="291">
        <v>1</v>
      </c>
      <c r="K17" s="291">
        <v>0</v>
      </c>
      <c r="L17" s="293">
        <v>217.12</v>
      </c>
      <c r="M17" s="249">
        <v>0</v>
      </c>
      <c r="N17" s="295">
        <f>L17*I17</f>
        <v>868.48</v>
      </c>
    </row>
    <row r="18" spans="1:14" ht="12.75">
      <c r="A18" s="305"/>
      <c r="B18" s="306"/>
      <c r="C18" s="236"/>
      <c r="D18" s="234"/>
      <c r="E18" s="234"/>
      <c r="F18" s="234"/>
      <c r="G18" s="234"/>
      <c r="H18" s="310"/>
      <c r="I18" s="312"/>
      <c r="J18" s="292"/>
      <c r="K18" s="292"/>
      <c r="L18" s="294"/>
      <c r="M18" s="250"/>
      <c r="N18" s="296"/>
    </row>
    <row r="19" spans="1:14" ht="12.75">
      <c r="A19" s="285" t="s">
        <v>24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4">
        <f>SUM(N17:N18)</f>
        <v>868.48</v>
      </c>
    </row>
    <row r="20" spans="1:14" ht="12.75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</row>
    <row r="21" spans="1:14" ht="12.75">
      <c r="A21" s="273" t="s">
        <v>25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6" t="s">
        <v>16</v>
      </c>
      <c r="M21" s="274" t="s">
        <v>26</v>
      </c>
      <c r="N21" s="24" t="s">
        <v>27</v>
      </c>
    </row>
    <row r="22" spans="1:14" ht="12.75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6"/>
      <c r="M22" s="274"/>
      <c r="N22" s="26" t="s">
        <v>22</v>
      </c>
    </row>
    <row r="23" spans="1:14" ht="12.75">
      <c r="A23" s="289" t="s">
        <v>84</v>
      </c>
      <c r="B23" s="290"/>
      <c r="C23" s="18" t="s">
        <v>23</v>
      </c>
      <c r="D23" s="269" t="s">
        <v>70</v>
      </c>
      <c r="E23" s="269"/>
      <c r="F23" s="269"/>
      <c r="G23" s="269"/>
      <c r="H23" s="269"/>
      <c r="I23" s="269"/>
      <c r="J23" s="269"/>
      <c r="K23" s="269"/>
      <c r="L23" s="31">
        <v>8</v>
      </c>
      <c r="M23" s="31">
        <v>18.51</v>
      </c>
      <c r="N23" s="5">
        <f>L23*M23</f>
        <v>148.08</v>
      </c>
    </row>
    <row r="24" spans="1:14" ht="12.75">
      <c r="A24" s="283" t="s">
        <v>85</v>
      </c>
      <c r="B24" s="284"/>
      <c r="C24" s="18" t="s">
        <v>23</v>
      </c>
      <c r="D24" s="245" t="s">
        <v>28</v>
      </c>
      <c r="E24" s="245"/>
      <c r="F24" s="245"/>
      <c r="G24" s="245"/>
      <c r="H24" s="245"/>
      <c r="I24" s="245"/>
      <c r="J24" s="245"/>
      <c r="K24" s="245"/>
      <c r="L24" s="33">
        <v>9</v>
      </c>
      <c r="M24" s="33">
        <v>21.07</v>
      </c>
      <c r="N24" s="5">
        <f>L24*M24</f>
        <v>189.63</v>
      </c>
    </row>
    <row r="25" spans="1:14" ht="12.75">
      <c r="A25" s="283" t="s">
        <v>86</v>
      </c>
      <c r="B25" s="284"/>
      <c r="C25" s="18" t="s">
        <v>23</v>
      </c>
      <c r="D25" s="245" t="s">
        <v>29</v>
      </c>
      <c r="E25" s="245"/>
      <c r="F25" s="245"/>
      <c r="G25" s="245"/>
      <c r="H25" s="245"/>
      <c r="I25" s="245"/>
      <c r="J25" s="245"/>
      <c r="K25" s="245"/>
      <c r="L25" s="33">
        <v>9</v>
      </c>
      <c r="M25" s="33">
        <v>17.09</v>
      </c>
      <c r="N25" s="5">
        <f>L25*M25</f>
        <v>153.81</v>
      </c>
    </row>
    <row r="26" spans="1:14" ht="12.75">
      <c r="A26" s="283" t="s">
        <v>87</v>
      </c>
      <c r="B26" s="284"/>
      <c r="C26" s="18" t="s">
        <v>23</v>
      </c>
      <c r="D26" s="245" t="s">
        <v>76</v>
      </c>
      <c r="E26" s="245"/>
      <c r="F26" s="245"/>
      <c r="G26" s="245"/>
      <c r="H26" s="245"/>
      <c r="I26" s="245"/>
      <c r="J26" s="245"/>
      <c r="K26" s="245"/>
      <c r="L26" s="33">
        <v>9</v>
      </c>
      <c r="M26" s="33">
        <v>17.38</v>
      </c>
      <c r="N26" s="5">
        <f>L26*M26</f>
        <v>156.42</v>
      </c>
    </row>
    <row r="27" spans="1:14" ht="12.75">
      <c r="A27" s="247"/>
      <c r="B27" s="248"/>
      <c r="C27" s="18"/>
      <c r="D27" s="236"/>
      <c r="E27" s="236"/>
      <c r="F27" s="236"/>
      <c r="G27" s="236"/>
      <c r="H27" s="236"/>
      <c r="I27" s="236"/>
      <c r="J27" s="236"/>
      <c r="K27" s="237"/>
      <c r="L27" s="35"/>
      <c r="M27" s="33"/>
      <c r="N27" s="5">
        <v>0</v>
      </c>
    </row>
    <row r="28" spans="1:14" ht="12.75">
      <c r="A28" s="285" t="s">
        <v>30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4">
        <f>SUM(N23:N27)</f>
        <v>647.94</v>
      </c>
    </row>
    <row r="29" spans="1:14" ht="12.75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</row>
    <row r="30" spans="1:14" ht="12.75">
      <c r="A30" s="286" t="s">
        <v>31</v>
      </c>
      <c r="B30" s="286"/>
      <c r="C30" s="286"/>
      <c r="D30" s="286"/>
      <c r="E30" s="286"/>
      <c r="F30" s="286"/>
      <c r="G30" s="286"/>
      <c r="H30" s="286"/>
      <c r="I30" s="287">
        <v>1</v>
      </c>
      <c r="J30" s="288" t="s">
        <v>32</v>
      </c>
      <c r="K30" s="288"/>
      <c r="L30" s="288"/>
      <c r="M30" s="36">
        <v>0.229</v>
      </c>
      <c r="N30" s="4">
        <f>N28*M30</f>
        <v>148.37826</v>
      </c>
    </row>
    <row r="31" spans="1:14" ht="12.75">
      <c r="A31" s="286"/>
      <c r="B31" s="286"/>
      <c r="C31" s="286"/>
      <c r="D31" s="286"/>
      <c r="E31" s="286"/>
      <c r="F31" s="286"/>
      <c r="G31" s="286"/>
      <c r="H31" s="286"/>
      <c r="I31" s="287"/>
      <c r="J31" s="285" t="s">
        <v>33</v>
      </c>
      <c r="K31" s="285"/>
      <c r="L31" s="285"/>
      <c r="M31" s="285"/>
      <c r="N31" s="4">
        <f>N19+N28+N30</f>
        <v>1664.79826</v>
      </c>
    </row>
    <row r="32" spans="1:14" ht="12.75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</row>
    <row r="33" spans="1:14" ht="12.75">
      <c r="A33" s="273" t="s">
        <v>34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81" t="s">
        <v>35</v>
      </c>
      <c r="L33" s="281"/>
      <c r="M33" s="281"/>
      <c r="N33" s="6">
        <f>N31</f>
        <v>1664.79826</v>
      </c>
    </row>
    <row r="34" spans="1:14" ht="12.75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1:14" ht="12.75">
      <c r="A35" s="282" t="s">
        <v>36</v>
      </c>
      <c r="B35" s="282"/>
      <c r="C35" s="282"/>
      <c r="D35" s="282"/>
      <c r="E35" s="282"/>
      <c r="F35" s="282"/>
      <c r="G35" s="282"/>
      <c r="H35" s="282"/>
      <c r="I35" s="282"/>
      <c r="J35" s="275" t="s">
        <v>16</v>
      </c>
      <c r="K35" s="275"/>
      <c r="L35" s="275" t="s">
        <v>37</v>
      </c>
      <c r="M35" s="24" t="s">
        <v>38</v>
      </c>
      <c r="N35" s="24" t="s">
        <v>19</v>
      </c>
    </row>
    <row r="36" spans="1:14" ht="12.75">
      <c r="A36" s="282"/>
      <c r="B36" s="282"/>
      <c r="C36" s="282"/>
      <c r="D36" s="282"/>
      <c r="E36" s="282"/>
      <c r="F36" s="282"/>
      <c r="G36" s="282"/>
      <c r="H36" s="282"/>
      <c r="I36" s="282"/>
      <c r="J36" s="275"/>
      <c r="K36" s="275"/>
      <c r="L36" s="275"/>
      <c r="M36" s="37" t="s">
        <v>39</v>
      </c>
      <c r="N36" s="38" t="s">
        <v>39</v>
      </c>
    </row>
    <row r="37" spans="1:14" ht="12.75">
      <c r="A37" s="277" t="s">
        <v>77</v>
      </c>
      <c r="B37" s="278"/>
      <c r="C37" s="18" t="s">
        <v>23</v>
      </c>
      <c r="D37" s="34" t="s">
        <v>71</v>
      </c>
      <c r="E37" s="34"/>
      <c r="F37" s="34"/>
      <c r="G37" s="34"/>
      <c r="H37" s="34"/>
      <c r="I37" s="32"/>
      <c r="J37" s="279">
        <v>3</v>
      </c>
      <c r="K37" s="279"/>
      <c r="L37" s="40" t="s">
        <v>5</v>
      </c>
      <c r="M37" s="33">
        <v>2424.35</v>
      </c>
      <c r="N37" s="7">
        <f>J37*M37</f>
        <v>7273.049999999999</v>
      </c>
    </row>
    <row r="38" spans="1:14" ht="12.75">
      <c r="A38" s="277" t="s">
        <v>78</v>
      </c>
      <c r="B38" s="278"/>
      <c r="C38" s="18" t="s">
        <v>23</v>
      </c>
      <c r="D38" s="22" t="s">
        <v>40</v>
      </c>
      <c r="E38" s="22"/>
      <c r="F38" s="22"/>
      <c r="G38" s="22"/>
      <c r="H38" s="22" t="s">
        <v>41</v>
      </c>
      <c r="I38" s="41"/>
      <c r="J38" s="279">
        <v>9</v>
      </c>
      <c r="K38" s="279"/>
      <c r="L38" s="40" t="s">
        <v>72</v>
      </c>
      <c r="M38" s="33">
        <v>19.2</v>
      </c>
      <c r="N38" s="7">
        <f>J38*M38</f>
        <v>172.79999999999998</v>
      </c>
    </row>
    <row r="39" spans="1:14" ht="12.75">
      <c r="A39" s="277" t="s">
        <v>79</v>
      </c>
      <c r="B39" s="278"/>
      <c r="C39" s="18" t="s">
        <v>23</v>
      </c>
      <c r="D39" s="34" t="s">
        <v>73</v>
      </c>
      <c r="E39" s="34"/>
      <c r="F39" s="34"/>
      <c r="G39" s="34"/>
      <c r="H39" s="34"/>
      <c r="I39" s="32"/>
      <c r="J39" s="279">
        <v>8</v>
      </c>
      <c r="K39" s="279"/>
      <c r="L39" s="40" t="s">
        <v>42</v>
      </c>
      <c r="M39" s="33">
        <v>23.19</v>
      </c>
      <c r="N39" s="7">
        <f>J39*M39</f>
        <v>185.52</v>
      </c>
    </row>
    <row r="40" spans="1:14" ht="12.75">
      <c r="A40" s="280" t="s">
        <v>82</v>
      </c>
      <c r="B40" s="280"/>
      <c r="C40" s="18" t="s">
        <v>23</v>
      </c>
      <c r="D40" s="34" t="s">
        <v>80</v>
      </c>
      <c r="E40" s="34"/>
      <c r="F40" s="34"/>
      <c r="G40" s="34"/>
      <c r="H40" s="34"/>
      <c r="I40" s="32"/>
      <c r="J40" s="279">
        <v>9</v>
      </c>
      <c r="K40" s="279"/>
      <c r="L40" s="40" t="s">
        <v>81</v>
      </c>
      <c r="M40" s="33">
        <v>29.27</v>
      </c>
      <c r="N40" s="7">
        <f>J40*M40</f>
        <v>263.43</v>
      </c>
    </row>
    <row r="41" spans="1:14" ht="12.75">
      <c r="A41" s="272" t="s">
        <v>43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8">
        <f>SUM(N37:N40)</f>
        <v>7894.8</v>
      </c>
    </row>
    <row r="42" spans="1:14" ht="12.75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</row>
    <row r="43" spans="1:14" ht="12.75">
      <c r="A43" s="273" t="s">
        <v>44</v>
      </c>
      <c r="B43" s="273"/>
      <c r="C43" s="273"/>
      <c r="D43" s="273"/>
      <c r="E43" s="273"/>
      <c r="F43" s="273"/>
      <c r="G43" s="273"/>
      <c r="H43" s="273"/>
      <c r="I43" s="274" t="s">
        <v>45</v>
      </c>
      <c r="J43" s="275" t="s">
        <v>46</v>
      </c>
      <c r="K43" s="275"/>
      <c r="L43" s="276" t="s">
        <v>37</v>
      </c>
      <c r="M43" s="24" t="s">
        <v>38</v>
      </c>
      <c r="N43" s="24" t="s">
        <v>19</v>
      </c>
    </row>
    <row r="44" spans="1:14" ht="12.75">
      <c r="A44" s="273"/>
      <c r="B44" s="273"/>
      <c r="C44" s="273"/>
      <c r="D44" s="273"/>
      <c r="E44" s="273"/>
      <c r="F44" s="273"/>
      <c r="G44" s="273"/>
      <c r="H44" s="273"/>
      <c r="I44" s="274"/>
      <c r="J44" s="258" t="s">
        <v>47</v>
      </c>
      <c r="K44" s="258"/>
      <c r="L44" s="276"/>
      <c r="M44" s="30" t="s">
        <v>39</v>
      </c>
      <c r="N44" s="26" t="s">
        <v>39</v>
      </c>
    </row>
    <row r="45" spans="1:14" ht="12.75">
      <c r="A45" s="254"/>
      <c r="B45" s="255"/>
      <c r="C45" s="27"/>
      <c r="D45" s="268"/>
      <c r="E45" s="268"/>
      <c r="F45" s="268"/>
      <c r="G45" s="268"/>
      <c r="H45" s="269"/>
      <c r="I45" s="28"/>
      <c r="J45" s="270"/>
      <c r="K45" s="270"/>
      <c r="L45" s="42"/>
      <c r="M45" s="9"/>
      <c r="N45" s="10">
        <v>0</v>
      </c>
    </row>
    <row r="46" spans="1:14" ht="12.75">
      <c r="A46" s="251"/>
      <c r="B46" s="252"/>
      <c r="C46" s="18"/>
      <c r="D46" s="271"/>
      <c r="E46" s="271"/>
      <c r="F46" s="271"/>
      <c r="G46" s="271"/>
      <c r="H46" s="256"/>
      <c r="I46" s="39"/>
      <c r="J46" s="257"/>
      <c r="K46" s="257"/>
      <c r="L46" s="42"/>
      <c r="M46" s="11"/>
      <c r="N46" s="7">
        <v>0</v>
      </c>
    </row>
    <row r="47" spans="1:14" ht="12.75">
      <c r="A47" s="251"/>
      <c r="B47" s="252"/>
      <c r="C47" s="18"/>
      <c r="D47" s="271"/>
      <c r="E47" s="271"/>
      <c r="F47" s="271"/>
      <c r="G47" s="271"/>
      <c r="H47" s="256"/>
      <c r="I47" s="39"/>
      <c r="J47" s="257"/>
      <c r="K47" s="257"/>
      <c r="L47" s="42"/>
      <c r="M47" s="11"/>
      <c r="N47" s="7">
        <v>0</v>
      </c>
    </row>
    <row r="48" spans="1:14" ht="12.75">
      <c r="A48" s="251"/>
      <c r="B48" s="252"/>
      <c r="C48" s="18"/>
      <c r="D48" s="256"/>
      <c r="E48" s="256"/>
      <c r="F48" s="256"/>
      <c r="G48" s="256"/>
      <c r="H48" s="256"/>
      <c r="I48" s="39"/>
      <c r="J48" s="257"/>
      <c r="K48" s="257"/>
      <c r="L48" s="42"/>
      <c r="M48" s="11"/>
      <c r="N48" s="7">
        <v>0</v>
      </c>
    </row>
    <row r="49" spans="1:14" ht="12.75">
      <c r="A49" s="253"/>
      <c r="B49" s="236"/>
      <c r="C49" s="18"/>
      <c r="D49" s="236"/>
      <c r="E49" s="236"/>
      <c r="F49" s="236"/>
      <c r="G49" s="236"/>
      <c r="H49" s="237"/>
      <c r="I49" s="29"/>
      <c r="J49" s="258"/>
      <c r="K49" s="258"/>
      <c r="L49" s="42"/>
      <c r="M49" s="33"/>
      <c r="N49" s="7">
        <v>0</v>
      </c>
    </row>
    <row r="50" spans="1:14" ht="12.75">
      <c r="A50" s="259" t="s">
        <v>48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6">
        <v>0</v>
      </c>
    </row>
    <row r="51" spans="1:14" ht="12.75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</row>
    <row r="52" spans="1:14" ht="13.5" thickBot="1">
      <c r="A52" s="259" t="s">
        <v>49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6">
        <f>N50+N41+N33</f>
        <v>9559.59826</v>
      </c>
    </row>
    <row r="53" spans="1:14" ht="12.75">
      <c r="A53" s="260" t="s">
        <v>50</v>
      </c>
      <c r="B53" s="261"/>
      <c r="C53" s="264" t="s">
        <v>74</v>
      </c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5"/>
    </row>
    <row r="54" spans="1:14" ht="13.5" thickBot="1">
      <c r="A54" s="262"/>
      <c r="B54" s="263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7"/>
    </row>
    <row r="55" spans="1:14" ht="12.75">
      <c r="A55" s="158" t="str">
        <f>sup!A7</f>
        <v>Nova Esperança do Piriá - Pará, em 01 de novembro de 2022.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</row>
    <row r="56" spans="1:14" ht="12.7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</row>
    <row r="57" spans="1:14" ht="12.7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  <row r="58" spans="1:14" ht="12.7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</row>
    <row r="59" spans="1:14" ht="12.75">
      <c r="A59" s="157" t="s">
        <v>53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1:14" ht="12.7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1:14" ht="12.7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1:14" ht="12.75">
      <c r="A62" s="156" t="s">
        <v>249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</row>
    <row r="63" spans="1:14" ht="12.75">
      <c r="A63" s="156" t="s">
        <v>248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</row>
    <row r="64" spans="1:14" ht="12.75">
      <c r="A64" s="159" t="str">
        <f>sup!A7</f>
        <v>Nova Esperança do Piriá - Pará, em 01 de novembro de 2022.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</row>
    <row r="66" spans="1:14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</row>
    <row r="67" spans="1:14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</row>
    <row r="68" spans="1:14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</row>
    <row r="69" spans="1:14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</row>
    <row r="70" spans="1:14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</row>
    <row r="71" spans="1:14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</row>
    <row r="72" spans="1:14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</row>
    <row r="73" spans="1:14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</row>
    <row r="75" spans="1:14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</row>
    <row r="76" spans="1:14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</row>
    <row r="77" spans="1:14" ht="12.7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</row>
    <row r="78" spans="1:14" ht="12.7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</row>
    <row r="79" spans="1:14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</row>
    <row r="80" spans="1:14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</row>
    <row r="81" spans="1:14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</row>
    <row r="82" spans="1:14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  <row r="85" spans="1:14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</row>
    <row r="86" spans="1:14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</row>
    <row r="87" spans="1:14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</row>
    <row r="88" spans="1:14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</row>
    <row r="89" spans="1:14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</row>
    <row r="90" spans="1:14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</row>
    <row r="91" spans="1:14" ht="12.7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</row>
    <row r="92" spans="1:14" ht="12.7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</row>
    <row r="93" spans="1:14" ht="12.7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</row>
    <row r="94" spans="1:14" ht="12.7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</row>
    <row r="95" spans="1:14" ht="12.7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</row>
    <row r="96" spans="1:14" ht="12.7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</row>
    <row r="97" spans="1:14" ht="12.75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</row>
    <row r="98" spans="1:14" ht="12.7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</row>
    <row r="99" spans="1:14" ht="12.75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</row>
    <row r="100" spans="1:14" ht="12.75">
      <c r="A100" s="157" t="s">
        <v>53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</row>
    <row r="101" spans="1:14" ht="12.7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</row>
    <row r="102" spans="1:14" ht="14.25" customHeight="1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</row>
    <row r="103" spans="1:14" ht="12.75">
      <c r="A103" s="156" t="s">
        <v>249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</row>
    <row r="104" spans="1:14" ht="12.75">
      <c r="A104" s="156" t="s">
        <v>248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</row>
  </sheetData>
  <sheetProtection/>
  <mergeCells count="98">
    <mergeCell ref="A103:N103"/>
    <mergeCell ref="A104:N104"/>
    <mergeCell ref="A1:N4"/>
    <mergeCell ref="A62:N62"/>
    <mergeCell ref="A63:N63"/>
    <mergeCell ref="A5:M5"/>
    <mergeCell ref="A6:G6"/>
    <mergeCell ref="A17:B18"/>
    <mergeCell ref="C17:C18"/>
    <mergeCell ref="D17:H18"/>
    <mergeCell ref="I17:I18"/>
    <mergeCell ref="A10:N11"/>
    <mergeCell ref="F13:L13"/>
    <mergeCell ref="A15:H16"/>
    <mergeCell ref="I15:I16"/>
    <mergeCell ref="J15:K15"/>
    <mergeCell ref="L15:M15"/>
    <mergeCell ref="A14:N14"/>
    <mergeCell ref="A13:D13"/>
    <mergeCell ref="J17:J18"/>
    <mergeCell ref="K17:K18"/>
    <mergeCell ref="L17:L18"/>
    <mergeCell ref="N17:N18"/>
    <mergeCell ref="A19:M19"/>
    <mergeCell ref="A21:K22"/>
    <mergeCell ref="L21:L22"/>
    <mergeCell ref="M21:M22"/>
    <mergeCell ref="A23:B23"/>
    <mergeCell ref="D23:K23"/>
    <mergeCell ref="A24:B24"/>
    <mergeCell ref="D24:K24"/>
    <mergeCell ref="A25:B25"/>
    <mergeCell ref="D25:K25"/>
    <mergeCell ref="A26:B26"/>
    <mergeCell ref="D26:K26"/>
    <mergeCell ref="A28:M28"/>
    <mergeCell ref="A30:H31"/>
    <mergeCell ref="I30:I31"/>
    <mergeCell ref="J30:L30"/>
    <mergeCell ref="J31:M31"/>
    <mergeCell ref="A33:J33"/>
    <mergeCell ref="K33:M33"/>
    <mergeCell ref="A35:I36"/>
    <mergeCell ref="J35:K36"/>
    <mergeCell ref="L35:L36"/>
    <mergeCell ref="A37:B37"/>
    <mergeCell ref="J37:K37"/>
    <mergeCell ref="A38:B38"/>
    <mergeCell ref="J38:K38"/>
    <mergeCell ref="A39:B39"/>
    <mergeCell ref="J39:K39"/>
    <mergeCell ref="A40:B40"/>
    <mergeCell ref="J40:K40"/>
    <mergeCell ref="J47:K47"/>
    <mergeCell ref="A41:M41"/>
    <mergeCell ref="A43:H44"/>
    <mergeCell ref="I43:I44"/>
    <mergeCell ref="J43:K43"/>
    <mergeCell ref="L43:L44"/>
    <mergeCell ref="J44:K44"/>
    <mergeCell ref="A51:N51"/>
    <mergeCell ref="A45:B45"/>
    <mergeCell ref="A46:B46"/>
    <mergeCell ref="A100:N102"/>
    <mergeCell ref="D48:H48"/>
    <mergeCell ref="J48:K48"/>
    <mergeCell ref="J49:K49"/>
    <mergeCell ref="A50:M50"/>
    <mergeCell ref="A48:B48"/>
    <mergeCell ref="A49:B49"/>
    <mergeCell ref="D49:H49"/>
    <mergeCell ref="A42:N42"/>
    <mergeCell ref="A34:N34"/>
    <mergeCell ref="A59:N61"/>
    <mergeCell ref="A52:M52"/>
    <mergeCell ref="A53:B54"/>
    <mergeCell ref="C53:N54"/>
    <mergeCell ref="D45:H45"/>
    <mergeCell ref="A29:N29"/>
    <mergeCell ref="D27:K27"/>
    <mergeCell ref="A27:B27"/>
    <mergeCell ref="A20:N20"/>
    <mergeCell ref="M17:M18"/>
    <mergeCell ref="A47:B47"/>
    <mergeCell ref="J45:K45"/>
    <mergeCell ref="D46:H46"/>
    <mergeCell ref="J46:K46"/>
    <mergeCell ref="D47:H47"/>
    <mergeCell ref="A12:N12"/>
    <mergeCell ref="A9:N9"/>
    <mergeCell ref="N6:N8"/>
    <mergeCell ref="A55:N58"/>
    <mergeCell ref="A64:N99"/>
    <mergeCell ref="A7:G8"/>
    <mergeCell ref="H8:M8"/>
    <mergeCell ref="H6:I7"/>
    <mergeCell ref="J6:M7"/>
    <mergeCell ref="A32:N3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portrait" paperSize="9" scale="72" r:id="rId2"/>
  <rowBreaks count="1" manualBreakCount="1">
    <brk id="63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BreakPreview" zoomScaleSheetLayoutView="100" zoomScalePageLayoutView="0" workbookViewId="0" topLeftCell="A34">
      <selection activeCell="M46" sqref="M46"/>
    </sheetView>
  </sheetViews>
  <sheetFormatPr defaultColWidth="9.140625" defaultRowHeight="12.75"/>
  <sheetData>
    <row r="1" spans="1:11" ht="12.75">
      <c r="A1" s="351"/>
      <c r="B1" s="352"/>
      <c r="C1" s="352"/>
      <c r="D1" s="352"/>
      <c r="E1" s="352"/>
      <c r="F1" s="352"/>
      <c r="G1" s="352"/>
      <c r="H1" s="352"/>
      <c r="I1" s="352"/>
      <c r="J1" s="352"/>
      <c r="K1" s="353"/>
    </row>
    <row r="2" spans="1:11" ht="12.7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6"/>
    </row>
    <row r="3" spans="1:11" ht="12.75">
      <c r="A3" s="354"/>
      <c r="B3" s="355"/>
      <c r="C3" s="355"/>
      <c r="D3" s="355"/>
      <c r="E3" s="355"/>
      <c r="F3" s="355"/>
      <c r="G3" s="355"/>
      <c r="H3" s="355"/>
      <c r="I3" s="355"/>
      <c r="J3" s="355"/>
      <c r="K3" s="356"/>
    </row>
    <row r="4" spans="1:11" ht="12.75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359"/>
    </row>
    <row r="5" spans="1:11" ht="13.5" thickBot="1">
      <c r="A5" s="348" t="s">
        <v>248</v>
      </c>
      <c r="B5" s="349"/>
      <c r="C5" s="349"/>
      <c r="D5" s="349"/>
      <c r="E5" s="349"/>
      <c r="F5" s="349"/>
      <c r="G5" s="349"/>
      <c r="H5" s="349"/>
      <c r="I5" s="349"/>
      <c r="J5" s="349"/>
      <c r="K5" s="350"/>
    </row>
    <row r="6" spans="1:11" ht="18.75" customHeight="1">
      <c r="A6" s="314" t="str">
        <f>sup!A2</f>
        <v>(CNPJ Empresa)</v>
      </c>
      <c r="B6" s="315"/>
      <c r="C6" s="315"/>
      <c r="D6" s="315"/>
      <c r="E6" s="315"/>
      <c r="F6" s="315"/>
      <c r="G6" s="315"/>
      <c r="H6" s="315"/>
      <c r="I6" s="315"/>
      <c r="J6" s="315"/>
      <c r="K6" s="316"/>
    </row>
    <row r="7" spans="1:11" ht="12.75" customHeight="1">
      <c r="A7" s="44" t="s">
        <v>90</v>
      </c>
      <c r="B7" s="317" t="str">
        <f>sup!A6</f>
        <v>Construção e reforma de pontes em madeira no município de Nova Eesperança do Piriá.</v>
      </c>
      <c r="C7" s="317"/>
      <c r="D7" s="317"/>
      <c r="E7" s="317"/>
      <c r="F7" s="317"/>
      <c r="G7" s="317"/>
      <c r="H7" s="317"/>
      <c r="I7" s="317"/>
      <c r="J7" s="317"/>
      <c r="K7" s="318"/>
    </row>
    <row r="8" spans="1:11" ht="17.25" customHeight="1" thickBot="1">
      <c r="A8" s="341" t="s">
        <v>54</v>
      </c>
      <c r="B8" s="342"/>
      <c r="C8" s="47">
        <f>J27</f>
        <v>0.26747951242070167</v>
      </c>
      <c r="D8" s="47"/>
      <c r="E8" s="47"/>
      <c r="F8" s="47"/>
      <c r="G8" s="47"/>
      <c r="H8" s="45" t="s">
        <v>100</v>
      </c>
      <c r="I8" s="319" t="str">
        <f>sup!A5</f>
        <v>AGOSTO/2022 - DESONERADO</v>
      </c>
      <c r="J8" s="319"/>
      <c r="K8" s="320"/>
    </row>
    <row r="9" spans="1:11" ht="13.5" thickBot="1">
      <c r="A9" s="343"/>
      <c r="B9" s="344"/>
      <c r="C9" s="344"/>
      <c r="D9" s="344"/>
      <c r="E9" s="344"/>
      <c r="F9" s="344"/>
      <c r="G9" s="344"/>
      <c r="H9" s="344"/>
      <c r="I9" s="344"/>
      <c r="J9" s="344"/>
      <c r="K9" s="345"/>
    </row>
    <row r="10" spans="1:11" ht="13.5" thickBot="1">
      <c r="A10" s="338" t="s">
        <v>55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40"/>
    </row>
    <row r="11" spans="1:11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</row>
    <row r="12" spans="1:11" ht="16.5" customHeight="1">
      <c r="A12" s="334" t="s">
        <v>56</v>
      </c>
      <c r="B12" s="334"/>
      <c r="C12" s="334"/>
      <c r="D12" s="334"/>
      <c r="E12" s="334"/>
      <c r="F12" s="334"/>
      <c r="G12" s="334"/>
      <c r="H12" s="334"/>
      <c r="I12" s="334"/>
      <c r="J12" s="336">
        <f>SUM(J13:K16)</f>
        <v>0.0608</v>
      </c>
      <c r="K12" s="336"/>
    </row>
    <row r="13" spans="1:11" ht="15.75" customHeight="1">
      <c r="A13" s="326" t="s">
        <v>57</v>
      </c>
      <c r="B13" s="326"/>
      <c r="C13" s="326"/>
      <c r="D13" s="326"/>
      <c r="E13" s="326"/>
      <c r="F13" s="326"/>
      <c r="G13" s="326"/>
      <c r="H13" s="326"/>
      <c r="I13" s="326"/>
      <c r="J13" s="327">
        <v>0.0401</v>
      </c>
      <c r="K13" s="327"/>
    </row>
    <row r="14" spans="1:11" ht="18.75" customHeight="1">
      <c r="A14" s="326" t="s">
        <v>58</v>
      </c>
      <c r="B14" s="326"/>
      <c r="C14" s="326"/>
      <c r="D14" s="326"/>
      <c r="E14" s="326"/>
      <c r="F14" s="326"/>
      <c r="G14" s="326"/>
      <c r="H14" s="326"/>
      <c r="I14" s="326"/>
      <c r="J14" s="327">
        <v>0.0111</v>
      </c>
      <c r="K14" s="327"/>
    </row>
    <row r="15" spans="1:11" ht="18.75" customHeight="1">
      <c r="A15" s="326" t="s">
        <v>59</v>
      </c>
      <c r="B15" s="326"/>
      <c r="C15" s="326"/>
      <c r="D15" s="326"/>
      <c r="E15" s="326"/>
      <c r="F15" s="326"/>
      <c r="G15" s="326"/>
      <c r="H15" s="326"/>
      <c r="I15" s="326"/>
      <c r="J15" s="327">
        <v>0.004</v>
      </c>
      <c r="K15" s="327"/>
    </row>
    <row r="16" spans="1:11" ht="15" customHeight="1">
      <c r="A16" s="326" t="s">
        <v>60</v>
      </c>
      <c r="B16" s="326"/>
      <c r="C16" s="326"/>
      <c r="D16" s="326"/>
      <c r="E16" s="326"/>
      <c r="F16" s="326"/>
      <c r="G16" s="326"/>
      <c r="H16" s="326"/>
      <c r="I16" s="326"/>
      <c r="J16" s="327">
        <v>0.0056</v>
      </c>
      <c r="K16" s="327"/>
    </row>
    <row r="17" spans="1:11" ht="12.75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333"/>
    </row>
    <row r="18" spans="1:11" ht="12.75">
      <c r="A18" s="334" t="s">
        <v>61</v>
      </c>
      <c r="B18" s="334"/>
      <c r="C18" s="334"/>
      <c r="D18" s="334"/>
      <c r="E18" s="334"/>
      <c r="F18" s="334"/>
      <c r="G18" s="334"/>
      <c r="H18" s="334"/>
      <c r="I18" s="334"/>
      <c r="J18" s="329">
        <f>SUM(J19:K22)</f>
        <v>0.10149999999999999</v>
      </c>
      <c r="K18" s="329"/>
    </row>
    <row r="19" spans="1:11" ht="18" customHeight="1">
      <c r="A19" s="326" t="s">
        <v>62</v>
      </c>
      <c r="B19" s="326"/>
      <c r="C19" s="326"/>
      <c r="D19" s="326"/>
      <c r="E19" s="326"/>
      <c r="F19" s="326"/>
      <c r="G19" s="326"/>
      <c r="H19" s="326"/>
      <c r="I19" s="326"/>
      <c r="J19" s="327">
        <v>0.03</v>
      </c>
      <c r="K19" s="327"/>
    </row>
    <row r="20" spans="1:11" ht="15.75" customHeight="1">
      <c r="A20" s="326" t="s">
        <v>63</v>
      </c>
      <c r="B20" s="326"/>
      <c r="C20" s="326"/>
      <c r="D20" s="326"/>
      <c r="E20" s="326"/>
      <c r="F20" s="326"/>
      <c r="G20" s="326"/>
      <c r="H20" s="326"/>
      <c r="I20" s="326"/>
      <c r="J20" s="327">
        <v>0.0065</v>
      </c>
      <c r="K20" s="327"/>
    </row>
    <row r="21" spans="1:11" ht="17.25" customHeight="1">
      <c r="A21" s="326" t="s">
        <v>64</v>
      </c>
      <c r="B21" s="326"/>
      <c r="C21" s="326"/>
      <c r="D21" s="326"/>
      <c r="E21" s="326"/>
      <c r="F21" s="326"/>
      <c r="G21" s="326"/>
      <c r="H21" s="326"/>
      <c r="I21" s="326"/>
      <c r="J21" s="327">
        <v>0.02</v>
      </c>
      <c r="K21" s="327"/>
    </row>
    <row r="22" spans="1:11" ht="18" customHeight="1">
      <c r="A22" s="328" t="s">
        <v>65</v>
      </c>
      <c r="B22" s="328"/>
      <c r="C22" s="328"/>
      <c r="D22" s="328"/>
      <c r="E22" s="328"/>
      <c r="F22" s="328"/>
      <c r="G22" s="328"/>
      <c r="H22" s="328"/>
      <c r="I22" s="328"/>
      <c r="J22" s="332">
        <v>0.045</v>
      </c>
      <c r="K22" s="332"/>
    </row>
    <row r="23" spans="1:11" ht="12.75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33"/>
    </row>
    <row r="24" spans="1:11" ht="12.75">
      <c r="A24" s="334" t="s">
        <v>66</v>
      </c>
      <c r="B24" s="334"/>
      <c r="C24" s="334"/>
      <c r="D24" s="334"/>
      <c r="E24" s="334"/>
      <c r="F24" s="334"/>
      <c r="G24" s="334"/>
      <c r="H24" s="334"/>
      <c r="I24" s="334"/>
      <c r="J24" s="329">
        <f>J25</f>
        <v>0.073</v>
      </c>
      <c r="K24" s="329"/>
    </row>
    <row r="25" spans="1:11" ht="17.25" customHeight="1">
      <c r="A25" s="326" t="s">
        <v>67</v>
      </c>
      <c r="B25" s="326"/>
      <c r="C25" s="326"/>
      <c r="D25" s="326"/>
      <c r="E25" s="326"/>
      <c r="F25" s="326"/>
      <c r="G25" s="326"/>
      <c r="H25" s="326"/>
      <c r="I25" s="326"/>
      <c r="J25" s="337">
        <v>0.073</v>
      </c>
      <c r="K25" s="327"/>
    </row>
    <row r="26" spans="1:11" ht="13.5" thickBot="1">
      <c r="A26" s="330"/>
      <c r="B26" s="330"/>
      <c r="C26" s="330"/>
      <c r="D26" s="330"/>
      <c r="E26" s="330"/>
      <c r="F26" s="330"/>
      <c r="G26" s="330"/>
      <c r="H26" s="330"/>
      <c r="I26" s="330"/>
      <c r="J26" s="331"/>
      <c r="K26" s="331"/>
    </row>
    <row r="27" spans="1:11" ht="18" customHeight="1" thickBot="1">
      <c r="A27" s="321" t="s">
        <v>68</v>
      </c>
      <c r="B27" s="322"/>
      <c r="C27" s="322"/>
      <c r="D27" s="322"/>
      <c r="E27" s="322"/>
      <c r="F27" s="322"/>
      <c r="G27" s="322"/>
      <c r="H27" s="322"/>
      <c r="I27" s="323"/>
      <c r="J27" s="324">
        <f>((1+(J13+J15+J16))*(1+J14)*(1+J24))/(1-J18)-1</f>
        <v>0.26747951242070167</v>
      </c>
      <c r="K27" s="325"/>
    </row>
    <row r="28" spans="1:11" ht="12.75">
      <c r="A28" s="158" t="str">
        <f>sup!A7</f>
        <v>Nova Esperança do Piriá - Pará, em 01 de novembro de 2022.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</row>
    <row r="29" spans="1:11" ht="12.7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</row>
    <row r="30" spans="1:11" ht="12.7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</row>
    <row r="31" spans="1:11" ht="12.7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</row>
    <row r="32" spans="1:11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</row>
    <row r="33" spans="1:11" ht="12.7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 ht="12.7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</row>
    <row r="35" spans="1:11" ht="12.75">
      <c r="A35" s="157" t="s">
        <v>53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</row>
    <row r="36" spans="1:11" ht="12.7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</row>
    <row r="37" spans="1:11" ht="12.7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</row>
    <row r="38" spans="1:11" ht="12.7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</row>
    <row r="39" spans="1:11" ht="12.7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</row>
    <row r="40" spans="1:11" ht="12.7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</row>
    <row r="41" spans="1:11" ht="12.7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</row>
    <row r="42" spans="1:11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</row>
    <row r="43" spans="1:11" ht="12.7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</row>
    <row r="44" spans="1:11" ht="12.7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</row>
    <row r="45" spans="1:11" ht="12.75">
      <c r="A45" s="313" t="s">
        <v>249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</row>
    <row r="46" spans="1:11" ht="12.75">
      <c r="A46" s="156" t="s">
        <v>248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</row>
    <row r="47" spans="1:11" ht="12.7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</row>
    <row r="48" spans="1:11" ht="12.7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</row>
    <row r="49" spans="1:11" ht="12.7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</row>
    <row r="50" spans="1:11" ht="12.7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</row>
    <row r="51" spans="1:11" ht="12.7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</row>
    <row r="52" spans="1:11" ht="12.7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</row>
    <row r="53" spans="1:11" ht="12.7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</row>
    <row r="54" spans="1:11" ht="12.7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</row>
    <row r="55" spans="1:11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</row>
    <row r="56" spans="1:11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</row>
    <row r="57" spans="1:11" ht="12.7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</sheetData>
  <sheetProtection/>
  <mergeCells count="43">
    <mergeCell ref="A10:K10"/>
    <mergeCell ref="A8:B8"/>
    <mergeCell ref="A9:K9"/>
    <mergeCell ref="A1:K4"/>
    <mergeCell ref="A5:K5"/>
    <mergeCell ref="A15:I15"/>
    <mergeCell ref="J15:K15"/>
    <mergeCell ref="A17:K17"/>
    <mergeCell ref="A18:I18"/>
    <mergeCell ref="J18:K18"/>
    <mergeCell ref="A19:I19"/>
    <mergeCell ref="A11:K11"/>
    <mergeCell ref="A12:I12"/>
    <mergeCell ref="J12:K12"/>
    <mergeCell ref="A13:I13"/>
    <mergeCell ref="J13:K13"/>
    <mergeCell ref="A14:I14"/>
    <mergeCell ref="J14:K14"/>
    <mergeCell ref="A25:I25"/>
    <mergeCell ref="A26:I26"/>
    <mergeCell ref="J26:K26"/>
    <mergeCell ref="A16:I16"/>
    <mergeCell ref="J16:K16"/>
    <mergeCell ref="J22:K22"/>
    <mergeCell ref="A23:K23"/>
    <mergeCell ref="A24:I24"/>
    <mergeCell ref="J25:K25"/>
    <mergeCell ref="J21:K21"/>
    <mergeCell ref="A22:I22"/>
    <mergeCell ref="J19:K19"/>
    <mergeCell ref="A20:I20"/>
    <mergeCell ref="J24:K24"/>
    <mergeCell ref="J20:K20"/>
    <mergeCell ref="A28:K34"/>
    <mergeCell ref="A35:K44"/>
    <mergeCell ref="A45:K45"/>
    <mergeCell ref="A46:K57"/>
    <mergeCell ref="A6:K6"/>
    <mergeCell ref="B7:K7"/>
    <mergeCell ref="I8:K8"/>
    <mergeCell ref="A27:I27"/>
    <mergeCell ref="J27:K27"/>
    <mergeCell ref="A21:I21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76.57421875" style="0" bestFit="1" customWidth="1"/>
    <col min="2" max="2" width="30.00390625" style="0" bestFit="1" customWidth="1"/>
  </cols>
  <sheetData>
    <row r="1" spans="1:2" ht="12.75">
      <c r="A1" s="17" t="s">
        <v>91</v>
      </c>
      <c r="B1" s="17" t="s">
        <v>105</v>
      </c>
    </row>
    <row r="2" spans="1:2" ht="12.75">
      <c r="A2" s="17" t="s">
        <v>94</v>
      </c>
      <c r="B2" s="17" t="s">
        <v>106</v>
      </c>
    </row>
    <row r="3" spans="1:2" ht="12.75">
      <c r="A3" s="17" t="s">
        <v>95</v>
      </c>
      <c r="B3" s="17" t="s">
        <v>107</v>
      </c>
    </row>
    <row r="4" spans="1:2" ht="12.75">
      <c r="A4" s="17" t="s">
        <v>96</v>
      </c>
      <c r="B4" s="17" t="s">
        <v>108</v>
      </c>
    </row>
    <row r="5" spans="1:2" ht="12.75">
      <c r="A5" s="17" t="s">
        <v>99</v>
      </c>
      <c r="B5" s="17" t="s">
        <v>101</v>
      </c>
    </row>
    <row r="6" spans="1:2" ht="12.75">
      <c r="A6" s="17" t="s">
        <v>109</v>
      </c>
      <c r="B6" s="17" t="s">
        <v>102</v>
      </c>
    </row>
    <row r="7" spans="1:2" ht="12.75">
      <c r="A7" s="17" t="s">
        <v>111</v>
      </c>
      <c r="B7" s="17" t="s">
        <v>103</v>
      </c>
    </row>
    <row r="8" spans="1:2" ht="12.75">
      <c r="A8" s="46">
        <f>'B.D.I'!J27</f>
        <v>0.26747951242070167</v>
      </c>
      <c r="B8" s="17" t="s">
        <v>104</v>
      </c>
    </row>
    <row r="9" spans="1:2" ht="12.75">
      <c r="A9" s="97">
        <f>Orçamento!I16</f>
        <v>138857.20714767117</v>
      </c>
      <c r="B9" t="s">
        <v>121</v>
      </c>
    </row>
    <row r="10" spans="1:2" ht="12.75">
      <c r="A10" s="96">
        <f>Orçamento!I20</f>
        <v>1781139.78059973</v>
      </c>
      <c r="B10" t="s">
        <v>131</v>
      </c>
    </row>
    <row r="11" spans="1:2" ht="12.75">
      <c r="A11" s="98">
        <f>Orçamento!I24</f>
        <v>399.09634399395605</v>
      </c>
      <c r="B11" s="17" t="s">
        <v>136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Reynnan Moura</cp:lastModifiedBy>
  <cp:lastPrinted>2022-10-31T21:25:21Z</cp:lastPrinted>
  <dcterms:created xsi:type="dcterms:W3CDTF">1997-01-10T22:22:50Z</dcterms:created>
  <dcterms:modified xsi:type="dcterms:W3CDTF">2022-10-31T21:27:21Z</dcterms:modified>
  <cp:category/>
  <cp:version/>
  <cp:contentType/>
  <cp:contentStatus/>
</cp:coreProperties>
</file>