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95" activeTab="1"/>
  </bookViews>
  <sheets>
    <sheet name="Cronograma Físico-Financeiro" sheetId="1" r:id="rId1"/>
    <sheet name="CPU" sheetId="2" r:id="rId2"/>
    <sheet name="B.D.I" sheetId="3" r:id="rId3"/>
  </sheets>
  <externalReferences>
    <externalReference r:id="rId6"/>
    <externalReference r:id="rId7"/>
  </externalReferences>
  <definedNames>
    <definedName name="_xlnm.Print_Area" localSheetId="2">'B.D.I'!$A$1:$K$54</definedName>
    <definedName name="_xlnm.Print_Area" localSheetId="1">'CPU'!$A$1:$N$100</definedName>
    <definedName name="_xlnm.Print_Area" localSheetId="0">'Cronograma Físico-Financeiro'!$A$1:$I$40</definedName>
  </definedNames>
  <calcPr fullCalcOnLoad="1"/>
</workbook>
</file>

<file path=xl/sharedStrings.xml><?xml version="1.0" encoding="utf-8"?>
<sst xmlns="http://schemas.openxmlformats.org/spreadsheetml/2006/main" count="135" uniqueCount="107">
  <si>
    <t>ITEM</t>
  </si>
  <si>
    <t>1.1</t>
  </si>
  <si>
    <t>1.2</t>
  </si>
  <si>
    <t>Valor por item -R$</t>
  </si>
  <si>
    <t xml:space="preserve">TOTAL GERAL </t>
  </si>
  <si>
    <t>Proponente</t>
  </si>
  <si>
    <t>m³</t>
  </si>
  <si>
    <t>SERVIÇOS</t>
  </si>
  <si>
    <t>Assunto:</t>
  </si>
  <si>
    <t>Empreendimento:</t>
  </si>
  <si>
    <t>Responsável Técnico/CREA</t>
  </si>
  <si>
    <t>CRONOGRAMA FÍSICO-FINANCEIRO</t>
  </si>
  <si>
    <t>% s/ obra</t>
  </si>
  <si>
    <t>CÓDIGO</t>
  </si>
  <si>
    <t>COMPOSIÇÃO  DE  PREÇOS  UNITÁRIOS   -    CUSTOS  UNITÁRIOS</t>
  </si>
  <si>
    <t xml:space="preserve"> Serviço:</t>
  </si>
  <si>
    <t xml:space="preserve"> Unid.:</t>
  </si>
  <si>
    <t xml:space="preserve"> A - Equipamentos</t>
  </si>
  <si>
    <t>Quant.</t>
  </si>
  <si>
    <t>Utilização</t>
  </si>
  <si>
    <t>Custo Operacional</t>
  </si>
  <si>
    <t xml:space="preserve">Custo </t>
  </si>
  <si>
    <t>Operat.</t>
  </si>
  <si>
    <t>Improd.</t>
  </si>
  <si>
    <t>Horário</t>
  </si>
  <si>
    <t>-</t>
  </si>
  <si>
    <t>Custo Horário de Equipamentos</t>
  </si>
  <si>
    <t xml:space="preserve"> B - Mão de Obra</t>
  </si>
  <si>
    <t>Salário / Hora</t>
  </si>
  <si>
    <t>Custo</t>
  </si>
  <si>
    <t>Carpinteiro</t>
  </si>
  <si>
    <t>Servente</t>
  </si>
  <si>
    <t>Custo Horário de Mão-de-Obra</t>
  </si>
  <si>
    <t xml:space="preserve"> C - Produção da Equipe  (m)</t>
  </si>
  <si>
    <t>Adc. M.O  -  Ferramentas :</t>
  </si>
  <si>
    <t>Custo Horário de Execução</t>
  </si>
  <si>
    <t xml:space="preserve"> D - Custo Unitário de Execução</t>
  </si>
  <si>
    <t>Custo Unitário de Execução</t>
  </si>
  <si>
    <t xml:space="preserve"> E - Materiais e Atividades Auxiliares</t>
  </si>
  <si>
    <t>Unid.</t>
  </si>
  <si>
    <t>Preço</t>
  </si>
  <si>
    <t>Unitário</t>
  </si>
  <si>
    <t>Parafuso 1/2" x 3" com porca,</t>
  </si>
  <si>
    <t>(inclusive ferragens)</t>
  </si>
  <si>
    <t>kg</t>
  </si>
  <si>
    <t>Custo Total de Materiais</t>
  </si>
  <si>
    <t xml:space="preserve"> F - Transportes de Materiais</t>
  </si>
  <si>
    <t>DMT             (Km)</t>
  </si>
  <si>
    <t>Toneladas /</t>
  </si>
  <si>
    <t>Unidade Serviço</t>
  </si>
  <si>
    <t>Custo Total de Transportes de Materiais</t>
  </si>
  <si>
    <t>Custo Unitário Direto Total</t>
  </si>
  <si>
    <t>Observações:</t>
  </si>
  <si>
    <t>ml</t>
  </si>
  <si>
    <t>__________________________________________________</t>
  </si>
  <si>
    <t>_______________________________________________</t>
  </si>
  <si>
    <t>B.D.I ADOTADO:</t>
  </si>
  <si>
    <t>BONIFICAÇÕES DE DESPESAS INDIRETAS - B.D.I</t>
  </si>
  <si>
    <t>A- CUSTOS INDIRETOS</t>
  </si>
  <si>
    <t>Administração Central</t>
  </si>
  <si>
    <t>Despesas Financeiras</t>
  </si>
  <si>
    <t>Seguros + Garantias</t>
  </si>
  <si>
    <t>Risco</t>
  </si>
  <si>
    <t>B - TRIBUTOS</t>
  </si>
  <si>
    <t>B.1 - COFINS</t>
  </si>
  <si>
    <t>B.2 - PIS/PASEP</t>
  </si>
  <si>
    <t>B.3 - ISS</t>
  </si>
  <si>
    <t>CPRB(INSS)</t>
  </si>
  <si>
    <t>C - LUCRO</t>
  </si>
  <si>
    <t>C.1 - Lucro Bruto</t>
  </si>
  <si>
    <t>TOTAL BDI = [ ( 1+ ( AC + S + R + G )(1 +DF)(1+ L)/(1-T) - 1 ] *100</t>
  </si>
  <si>
    <t>Bate-estacas por gravidade, potência de 160HP, peso do martelo até 3 toneladas - CHP diurno AF_11/2014</t>
  </si>
  <si>
    <t>Encarregado</t>
  </si>
  <si>
    <t xml:space="preserve">Madeira lei nativa / regional serrada aparelhada </t>
  </si>
  <si>
    <t>und</t>
  </si>
  <si>
    <t>Pregos de aço 18x30</t>
  </si>
  <si>
    <t>1) Na elaboração da presente composição, os índices adotados foram com base nos dados do SINAPI</t>
  </si>
  <si>
    <t>ACUMULADO</t>
  </si>
  <si>
    <t>Ajudante Especializado</t>
  </si>
  <si>
    <t>SINAPI - 004006</t>
  </si>
  <si>
    <t>SINAPI - 004334</t>
  </si>
  <si>
    <t>SINAPI - 005075</t>
  </si>
  <si>
    <t>Imunizante para madeira, incolor</t>
  </si>
  <si>
    <t>l</t>
  </si>
  <si>
    <t>SINAPI - 007340</t>
  </si>
  <si>
    <t xml:space="preserve">Construção de ponte em madeira de lei LEGALIZADA (peças aparelhadas), com largura de 4,50m. </t>
  </si>
  <si>
    <t>SINAPI - 89843</t>
  </si>
  <si>
    <t xml:space="preserve">SINAPI - 90776 </t>
  </si>
  <si>
    <t>SINAPI - 88262</t>
  </si>
  <si>
    <t>SINAPI - 88316</t>
  </si>
  <si>
    <t>SINAPI - 88243</t>
  </si>
  <si>
    <t>60 DIAS</t>
  </si>
  <si>
    <t>1.3</t>
  </si>
  <si>
    <t>Eng. Civil - Alan da Silva Araújo - CREA 17.748 D/PA</t>
  </si>
  <si>
    <t xml:space="preserve">OBRA: </t>
  </si>
  <si>
    <t xml:space="preserve">Construção e Reforma de Pontes em Madeira no Municipio.  </t>
  </si>
  <si>
    <t>ENG. CIVIL - ALAN DA SILVA ARAÚJO</t>
  </si>
  <si>
    <t>PREFEITURA MUNICIPAL DE NOVA ESPERANÇA DO PIRIÁ</t>
  </si>
  <si>
    <t>PMNEP</t>
  </si>
  <si>
    <t>Prefeitura Municipal de Nova Esperança do Piriá (PA)</t>
  </si>
  <si>
    <t>PMNEP 01/21</t>
  </si>
  <si>
    <r>
      <t xml:space="preserve">CNPJ: </t>
    </r>
    <r>
      <rPr>
        <sz val="9"/>
        <color indexed="8"/>
        <rFont val="Arial"/>
        <family val="2"/>
      </rPr>
      <t>84.263.862/0001-05</t>
    </r>
  </si>
  <si>
    <r>
      <rPr>
        <b/>
        <sz val="8"/>
        <rFont val="Arial"/>
        <family val="2"/>
      </rPr>
      <t>SINAPI:</t>
    </r>
    <r>
      <rPr>
        <sz val="8"/>
        <rFont val="Arial"/>
        <family val="2"/>
      </rPr>
      <t xml:space="preserve"> AGOSTO/2022 - DESONERADO</t>
    </r>
  </si>
  <si>
    <t>Nova Esperança do Piriá (PA), 05 de OUTUBRO DE 2022</t>
  </si>
  <si>
    <t>SINAPI: AGOSTO/2022 - DESONERADO</t>
  </si>
  <si>
    <t>Nova Esperança do Piriá (PA), 05 de outubro de 2022</t>
  </si>
  <si>
    <t>Construção e Reforma de Pontes em Madeira no Municipio.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</si>
</sst>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&quot;-&quot;??_);_(@_)"/>
    <numFmt numFmtId="179" formatCode="0.0"/>
    <numFmt numFmtId="180" formatCode="&quot;R$&quot;#,##0.00"/>
    <numFmt numFmtId="181" formatCode="_(* #,##0.00_);_(* \(#,##0.00\);_(* \-??_);_(@_)"/>
    <numFmt numFmtId="182" formatCode="_(* #,##0.0000_);_(* \(#,##0.0000\);_(* \-??_);_(@_)"/>
    <numFmt numFmtId="183" formatCode="#,##0.0"/>
    <numFmt numFmtId="184" formatCode="0.0000"/>
    <numFmt numFmtId="185" formatCode="#,##0.000"/>
    <numFmt numFmtId="186" formatCode="&quot;R$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dott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double"/>
      <top style="medium"/>
      <bottom style="double"/>
    </border>
    <border>
      <left style="double"/>
      <right style="double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17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7" fontId="0" fillId="0" borderId="0" applyFont="0" applyFill="0" applyBorder="0" applyAlignment="0" applyProtection="0"/>
    <xf numFmtId="181" fontId="0" fillId="0" borderId="0" applyFill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182" fontId="7" fillId="33" borderId="10" xfId="63" applyNumberFormat="1" applyFont="1" applyFill="1" applyBorder="1" applyAlignment="1" applyProtection="1">
      <alignment horizontal="center" vertical="center"/>
      <protection/>
    </xf>
    <xf numFmtId="181" fontId="7" fillId="33" borderId="0" xfId="63" applyFont="1" applyFill="1" applyBorder="1" applyAlignment="1" applyProtection="1">
      <alignment horizontal="center" vertical="center"/>
      <protection/>
    </xf>
    <xf numFmtId="181" fontId="7" fillId="33" borderId="11" xfId="63" applyFont="1" applyFill="1" applyBorder="1" applyAlignment="1" applyProtection="1">
      <alignment vertical="center"/>
      <protection/>
    </xf>
    <xf numFmtId="181" fontId="7" fillId="33" borderId="12" xfId="63" applyFont="1" applyFill="1" applyBorder="1" applyAlignment="1" applyProtection="1">
      <alignment horizontal="right" vertical="center"/>
      <protection/>
    </xf>
    <xf numFmtId="181" fontId="8" fillId="33" borderId="11" xfId="63" applyFont="1" applyFill="1" applyBorder="1" applyAlignment="1" applyProtection="1">
      <alignment vertical="center"/>
      <protection/>
    </xf>
    <xf numFmtId="181" fontId="7" fillId="33" borderId="10" xfId="63" applyFont="1" applyFill="1" applyBorder="1" applyAlignment="1" applyProtection="1">
      <alignment vertical="center"/>
      <protection/>
    </xf>
    <xf numFmtId="181" fontId="8" fillId="33" borderId="13" xfId="63" applyFont="1" applyFill="1" applyBorder="1" applyAlignment="1" applyProtection="1">
      <alignment vertical="center"/>
      <protection/>
    </xf>
    <xf numFmtId="181" fontId="7" fillId="33" borderId="0" xfId="63" applyFont="1" applyFill="1" applyBorder="1" applyAlignment="1" applyProtection="1">
      <alignment vertical="center"/>
      <protection/>
    </xf>
    <xf numFmtId="181" fontId="7" fillId="33" borderId="14" xfId="63" applyFont="1" applyFill="1" applyBorder="1" applyAlignment="1" applyProtection="1">
      <alignment horizontal="center" vertical="center"/>
      <protection/>
    </xf>
    <xf numFmtId="181" fontId="7" fillId="33" borderId="14" xfId="63" applyFont="1" applyFill="1" applyBorder="1" applyAlignment="1" applyProtection="1">
      <alignment vertical="center"/>
      <protection/>
    </xf>
    <xf numFmtId="181" fontId="7" fillId="33" borderId="10" xfId="63" applyFont="1" applyFill="1" applyBorder="1" applyAlignment="1" applyProtection="1">
      <alignment horizontal="center" vertical="center"/>
      <protection/>
    </xf>
    <xf numFmtId="181" fontId="7" fillId="33" borderId="15" xfId="63" applyFont="1" applyFill="1" applyBorder="1" applyAlignment="1" applyProtection="1">
      <alignment vertical="center"/>
      <protection/>
    </xf>
    <xf numFmtId="0" fontId="3" fillId="34" borderId="16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1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34" borderId="19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180" fontId="0" fillId="34" borderId="20" xfId="0" applyNumberFormat="1" applyFont="1" applyFill="1" applyBorder="1" applyAlignment="1">
      <alignment horizontal="center" vertical="center"/>
    </xf>
    <xf numFmtId="9" fontId="0" fillId="34" borderId="20" xfId="0" applyNumberFormat="1" applyFont="1" applyFill="1" applyBorder="1" applyAlignment="1">
      <alignment horizontal="center" vertical="center"/>
    </xf>
    <xf numFmtId="180" fontId="0" fillId="34" borderId="21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 wrapText="1"/>
    </xf>
    <xf numFmtId="180" fontId="0" fillId="34" borderId="0" xfId="0" applyNumberFormat="1" applyFont="1" applyFill="1" applyBorder="1" applyAlignment="1">
      <alignment horizontal="center" vertical="center"/>
    </xf>
    <xf numFmtId="180" fontId="0" fillId="34" borderId="0" xfId="0" applyNumberFormat="1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3" fillId="34" borderId="0" xfId="0" applyFont="1" applyFill="1" applyBorder="1" applyAlignment="1">
      <alignment horizontal="left" vertical="center" wrapText="1"/>
    </xf>
    <xf numFmtId="10" fontId="0" fillId="0" borderId="0" xfId="49" applyNumberFormat="1" applyFont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0" fontId="50" fillId="0" borderId="25" xfId="0" applyFont="1" applyBorder="1" applyAlignment="1">
      <alignment vertical="center" wrapText="1"/>
    </xf>
    <xf numFmtId="0" fontId="7" fillId="33" borderId="0" xfId="47" applyFont="1" applyFill="1" applyAlignment="1">
      <alignment horizontal="center" vertical="center"/>
      <protection/>
    </xf>
    <xf numFmtId="0" fontId="7" fillId="33" borderId="26" xfId="47" applyFont="1" applyFill="1" applyBorder="1" applyAlignment="1">
      <alignment vertical="center"/>
      <protection/>
    </xf>
    <xf numFmtId="0" fontId="7" fillId="33" borderId="27" xfId="47" applyFont="1" applyFill="1" applyBorder="1" applyAlignment="1">
      <alignment vertical="center"/>
      <protection/>
    </xf>
    <xf numFmtId="0" fontId="7" fillId="33" borderId="27" xfId="47" applyFont="1" applyFill="1" applyBorder="1">
      <alignment/>
      <protection/>
    </xf>
    <xf numFmtId="0" fontId="7" fillId="33" borderId="27" xfId="47" applyFont="1" applyFill="1" applyBorder="1" applyAlignment="1">
      <alignment horizontal="left"/>
      <protection/>
    </xf>
    <xf numFmtId="0" fontId="8" fillId="33" borderId="27" xfId="47" applyFont="1" applyFill="1" applyBorder="1" applyAlignment="1">
      <alignment horizontal="right"/>
      <protection/>
    </xf>
    <xf numFmtId="0" fontId="7" fillId="33" borderId="28" xfId="47" applyFont="1" applyFill="1" applyBorder="1">
      <alignment/>
      <protection/>
    </xf>
    <xf numFmtId="0" fontId="7" fillId="33" borderId="0" xfId="47" applyFont="1" applyFill="1">
      <alignment/>
      <protection/>
    </xf>
    <xf numFmtId="0" fontId="8" fillId="33" borderId="0" xfId="47" applyFont="1" applyFill="1" applyAlignment="1">
      <alignment horizontal="right"/>
      <protection/>
    </xf>
    <xf numFmtId="0" fontId="8" fillId="33" borderId="0" xfId="47" applyFont="1" applyFill="1" applyAlignment="1">
      <alignment horizontal="center" vertical="center"/>
      <protection/>
    </xf>
    <xf numFmtId="0" fontId="51" fillId="35" borderId="29" xfId="47" applyFont="1" applyFill="1" applyBorder="1" applyAlignment="1">
      <alignment horizontal="left" vertical="center"/>
      <protection/>
    </xf>
    <xf numFmtId="0" fontId="52" fillId="35" borderId="30" xfId="47" applyFont="1" applyFill="1" applyBorder="1" applyAlignment="1">
      <alignment horizontal="left" vertical="center"/>
      <protection/>
    </xf>
    <xf numFmtId="0" fontId="51" fillId="35" borderId="30" xfId="47" applyFont="1" applyFill="1" applyBorder="1" applyAlignment="1">
      <alignment horizontal="center" vertical="center"/>
      <protection/>
    </xf>
    <xf numFmtId="0" fontId="52" fillId="35" borderId="30" xfId="47" applyFont="1" applyFill="1" applyBorder="1" applyAlignment="1">
      <alignment vertical="center"/>
      <protection/>
    </xf>
    <xf numFmtId="0" fontId="51" fillId="35" borderId="13" xfId="47" applyFont="1" applyFill="1" applyBorder="1" applyAlignment="1">
      <alignment vertical="center"/>
      <protection/>
    </xf>
    <xf numFmtId="0" fontId="7" fillId="33" borderId="0" xfId="47" applyFont="1" applyFill="1" applyAlignment="1">
      <alignment vertical="center"/>
      <protection/>
    </xf>
    <xf numFmtId="0" fontId="7" fillId="33" borderId="11" xfId="47" applyFont="1" applyFill="1" applyBorder="1" applyAlignment="1">
      <alignment horizontal="center" vertical="center"/>
      <protection/>
    </xf>
    <xf numFmtId="0" fontId="7" fillId="33" borderId="14" xfId="47" applyFont="1" applyFill="1" applyBorder="1" applyAlignment="1">
      <alignment horizontal="center" vertical="center"/>
      <protection/>
    </xf>
    <xf numFmtId="0" fontId="7" fillId="33" borderId="27" xfId="47" applyFont="1" applyFill="1" applyBorder="1" applyAlignment="1">
      <alignment horizontal="center" vertical="center"/>
      <protection/>
    </xf>
    <xf numFmtId="0" fontId="7" fillId="33" borderId="31" xfId="47" applyFont="1" applyFill="1" applyBorder="1" applyAlignment="1">
      <alignment horizontal="center" vertical="center"/>
      <protection/>
    </xf>
    <xf numFmtId="0" fontId="7" fillId="33" borderId="15" xfId="47" applyFont="1" applyFill="1" applyBorder="1" applyAlignment="1">
      <alignment horizontal="center" vertical="center"/>
      <protection/>
    </xf>
    <xf numFmtId="2" fontId="7" fillId="33" borderId="14" xfId="47" applyNumberFormat="1" applyFont="1" applyFill="1" applyBorder="1" applyAlignment="1">
      <alignment horizontal="center" vertical="center"/>
      <protection/>
    </xf>
    <xf numFmtId="2" fontId="7" fillId="33" borderId="31" xfId="47" applyNumberFormat="1" applyFont="1" applyFill="1" applyBorder="1" applyAlignment="1">
      <alignment horizontal="center" vertical="center"/>
      <protection/>
    </xf>
    <xf numFmtId="4" fontId="7" fillId="33" borderId="31" xfId="47" applyNumberFormat="1" applyFont="1" applyFill="1" applyBorder="1" applyAlignment="1">
      <alignment horizontal="center" vertical="center"/>
      <protection/>
    </xf>
    <xf numFmtId="0" fontId="7" fillId="33" borderId="30" xfId="47" applyFont="1" applyFill="1" applyBorder="1" applyAlignment="1">
      <alignment vertical="center"/>
      <protection/>
    </xf>
    <xf numFmtId="4" fontId="7" fillId="33" borderId="30" xfId="47" applyNumberFormat="1" applyFont="1" applyFill="1" applyBorder="1" applyAlignment="1">
      <alignment vertical="center"/>
      <protection/>
    </xf>
    <xf numFmtId="4" fontId="7" fillId="33" borderId="14" xfId="47" applyNumberFormat="1" applyFont="1" applyFill="1" applyBorder="1" applyAlignment="1">
      <alignment horizontal="right" vertical="center"/>
      <protection/>
    </xf>
    <xf numFmtId="0" fontId="8" fillId="33" borderId="0" xfId="47" applyFont="1" applyFill="1" applyAlignment="1">
      <alignment horizontal="left" vertical="center"/>
      <protection/>
    </xf>
    <xf numFmtId="0" fontId="7" fillId="33" borderId="12" xfId="47" applyFont="1" applyFill="1" applyBorder="1" applyAlignment="1">
      <alignment horizontal="left" vertical="center"/>
      <protection/>
    </xf>
    <xf numFmtId="4" fontId="7" fillId="33" borderId="10" xfId="47" applyNumberFormat="1" applyFont="1" applyFill="1" applyBorder="1" applyAlignment="1">
      <alignment horizontal="right" vertical="center"/>
      <protection/>
    </xf>
    <xf numFmtId="0" fontId="8" fillId="33" borderId="32" xfId="47" applyFont="1" applyFill="1" applyBorder="1" applyAlignment="1">
      <alignment horizontal="right" vertical="center"/>
      <protection/>
    </xf>
    <xf numFmtId="0" fontId="7" fillId="33" borderId="0" xfId="47" applyFont="1" applyFill="1" applyAlignment="1">
      <alignment horizontal="left" vertical="center"/>
      <protection/>
    </xf>
    <xf numFmtId="0" fontId="7" fillId="33" borderId="12" xfId="47" applyFont="1" applyFill="1" applyBorder="1" applyAlignment="1">
      <alignment horizontal="center" vertical="center"/>
      <protection/>
    </xf>
    <xf numFmtId="4" fontId="7" fillId="33" borderId="12" xfId="47" applyNumberFormat="1" applyFont="1" applyFill="1" applyBorder="1" applyAlignment="1">
      <alignment horizontal="right"/>
      <protection/>
    </xf>
    <xf numFmtId="10" fontId="7" fillId="33" borderId="0" xfId="47" applyNumberFormat="1" applyFont="1" applyFill="1" applyAlignment="1">
      <alignment horizontal="center" vertical="center"/>
      <protection/>
    </xf>
    <xf numFmtId="0" fontId="7" fillId="33" borderId="0" xfId="47" applyFont="1" applyFill="1" applyAlignment="1">
      <alignment horizontal="right" vertical="center"/>
      <protection/>
    </xf>
    <xf numFmtId="0" fontId="7" fillId="33" borderId="15" xfId="47" applyFont="1" applyFill="1" applyBorder="1" applyAlignment="1">
      <alignment horizontal="right" vertical="center"/>
      <protection/>
    </xf>
    <xf numFmtId="4" fontId="7" fillId="33" borderId="10" xfId="47" applyNumberFormat="1" applyFont="1" applyFill="1" applyBorder="1" applyAlignment="1">
      <alignment horizontal="center" vertical="center"/>
      <protection/>
    </xf>
    <xf numFmtId="0" fontId="7" fillId="33" borderId="10" xfId="47" applyFont="1" applyFill="1" applyBorder="1" applyAlignment="1">
      <alignment horizontal="center" vertical="center"/>
      <protection/>
    </xf>
    <xf numFmtId="2" fontId="7" fillId="33" borderId="10" xfId="47" applyNumberFormat="1" applyFont="1" applyFill="1" applyBorder="1" applyAlignment="1">
      <alignment horizontal="center" vertical="center"/>
      <protection/>
    </xf>
    <xf numFmtId="185" fontId="7" fillId="33" borderId="10" xfId="47" applyNumberFormat="1" applyFont="1" applyFill="1" applyBorder="1" applyAlignment="1">
      <alignment horizontal="center" vertical="center"/>
      <protection/>
    </xf>
    <xf numFmtId="0" fontId="7" fillId="33" borderId="12" xfId="47" applyFont="1" applyFill="1" applyBorder="1" applyAlignment="1">
      <alignment vertical="center"/>
      <protection/>
    </xf>
    <xf numFmtId="4" fontId="7" fillId="33" borderId="0" xfId="47" applyNumberFormat="1" applyFont="1" applyFill="1" applyAlignment="1">
      <alignment vertical="center"/>
      <protection/>
    </xf>
    <xf numFmtId="4" fontId="8" fillId="33" borderId="33" xfId="47" applyNumberFormat="1" applyFont="1" applyFill="1" applyBorder="1" applyAlignment="1">
      <alignment horizontal="center" vertical="center"/>
      <protection/>
    </xf>
    <xf numFmtId="4" fontId="8" fillId="33" borderId="15" xfId="47" applyNumberFormat="1" applyFont="1" applyFill="1" applyBorder="1" applyAlignment="1">
      <alignment horizontal="center" vertical="center"/>
      <protection/>
    </xf>
    <xf numFmtId="185" fontId="7" fillId="33" borderId="0" xfId="47" applyNumberFormat="1" applyFont="1" applyFill="1" applyAlignment="1">
      <alignment horizontal="center" vertical="center"/>
      <protection/>
    </xf>
    <xf numFmtId="4" fontId="8" fillId="33" borderId="32" xfId="47" applyNumberFormat="1" applyFont="1" applyFill="1" applyBorder="1" applyAlignment="1">
      <alignment horizontal="center" vertical="center"/>
      <protection/>
    </xf>
    <xf numFmtId="4" fontId="8" fillId="33" borderId="0" xfId="47" applyNumberFormat="1" applyFont="1" applyFill="1" applyAlignment="1">
      <alignment horizontal="center" vertical="center"/>
      <protection/>
    </xf>
    <xf numFmtId="0" fontId="7" fillId="33" borderId="32" xfId="47" applyFont="1" applyFill="1" applyBorder="1" applyAlignment="1">
      <alignment horizontal="center" vertical="center"/>
      <protection/>
    </xf>
    <xf numFmtId="0" fontId="7" fillId="33" borderId="27" xfId="47" applyFont="1" applyFill="1" applyBorder="1" applyAlignment="1">
      <alignment horizontal="left" vertical="center"/>
      <protection/>
    </xf>
    <xf numFmtId="0" fontId="7" fillId="33" borderId="15" xfId="47" applyFont="1" applyFill="1" applyBorder="1" applyAlignment="1">
      <alignment horizontal="left" vertical="center"/>
      <protection/>
    </xf>
    <xf numFmtId="0" fontId="7" fillId="33" borderId="15" xfId="47" applyFont="1" applyFill="1" applyBorder="1" applyAlignment="1">
      <alignment vertical="center"/>
      <protection/>
    </xf>
    <xf numFmtId="185" fontId="7" fillId="33" borderId="15" xfId="47" applyNumberFormat="1" applyFont="1" applyFill="1" applyBorder="1" applyAlignment="1">
      <alignment horizontal="center" vertical="center"/>
      <protection/>
    </xf>
    <xf numFmtId="4" fontId="7" fillId="33" borderId="15" xfId="47" applyNumberFormat="1" applyFont="1" applyFill="1" applyBorder="1" applyAlignment="1">
      <alignment horizontal="right" vertical="center"/>
      <protection/>
    </xf>
    <xf numFmtId="0" fontId="51" fillId="36" borderId="14" xfId="47" applyFont="1" applyFill="1" applyBorder="1" applyAlignment="1">
      <alignment horizontal="center" vertical="center" wrapText="1"/>
      <protection/>
    </xf>
    <xf numFmtId="0" fontId="51" fillId="36" borderId="28" xfId="47" applyFont="1" applyFill="1" applyBorder="1" applyAlignment="1">
      <alignment horizontal="right"/>
      <protection/>
    </xf>
    <xf numFmtId="0" fontId="50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9" fontId="53" fillId="34" borderId="35" xfId="49" applyNumberFormat="1" applyFont="1" applyFill="1" applyBorder="1" applyAlignment="1">
      <alignment horizontal="center" vertical="center" wrapText="1"/>
    </xf>
    <xf numFmtId="9" fontId="53" fillId="34" borderId="36" xfId="49" applyNumberFormat="1" applyFont="1" applyFill="1" applyBorder="1" applyAlignment="1">
      <alignment horizontal="center" vertical="center" wrapText="1"/>
    </xf>
    <xf numFmtId="180" fontId="53" fillId="34" borderId="37" xfId="0" applyNumberFormat="1" applyFont="1" applyFill="1" applyBorder="1" applyAlignment="1">
      <alignment horizontal="center" vertical="center" wrapText="1"/>
    </xf>
    <xf numFmtId="180" fontId="53" fillId="34" borderId="38" xfId="0" applyNumberFormat="1" applyFont="1" applyFill="1" applyBorder="1" applyAlignment="1">
      <alignment horizontal="center" vertical="center" wrapText="1"/>
    </xf>
    <xf numFmtId="180" fontId="53" fillId="34" borderId="39" xfId="0" applyNumberFormat="1" applyFont="1" applyFill="1" applyBorder="1" applyAlignment="1">
      <alignment horizontal="center" vertical="center" wrapText="1"/>
    </xf>
    <xf numFmtId="180" fontId="53" fillId="34" borderId="40" xfId="0" applyNumberFormat="1" applyFont="1" applyFill="1" applyBorder="1" applyAlignment="1">
      <alignment horizontal="center" vertical="center" wrapText="1"/>
    </xf>
    <xf numFmtId="180" fontId="53" fillId="34" borderId="35" xfId="0" applyNumberFormat="1" applyFont="1" applyFill="1" applyBorder="1" applyAlignment="1">
      <alignment horizontal="center" vertical="center" wrapText="1"/>
    </xf>
    <xf numFmtId="180" fontId="53" fillId="34" borderId="36" xfId="0" applyNumberFormat="1" applyFont="1" applyFill="1" applyBorder="1" applyAlignment="1">
      <alignment horizontal="center" vertical="center" wrapText="1"/>
    </xf>
    <xf numFmtId="0" fontId="53" fillId="34" borderId="37" xfId="0" applyFont="1" applyFill="1" applyBorder="1" applyAlignment="1">
      <alignment horizontal="center" vertical="center" wrapText="1"/>
    </xf>
    <xf numFmtId="0" fontId="53" fillId="34" borderId="41" xfId="0" applyFont="1" applyFill="1" applyBorder="1" applyAlignment="1">
      <alignment horizontal="center" vertical="center" wrapText="1"/>
    </xf>
    <xf numFmtId="0" fontId="53" fillId="34" borderId="38" xfId="0" applyFont="1" applyFill="1" applyBorder="1" applyAlignment="1">
      <alignment horizontal="center" vertical="center" wrapText="1"/>
    </xf>
    <xf numFmtId="0" fontId="53" fillId="34" borderId="39" xfId="0" applyFont="1" applyFill="1" applyBorder="1" applyAlignment="1">
      <alignment horizontal="center" vertical="center" wrapText="1"/>
    </xf>
    <xf numFmtId="0" fontId="53" fillId="34" borderId="42" xfId="0" applyFont="1" applyFill="1" applyBorder="1" applyAlignment="1">
      <alignment horizontal="center" vertical="center" wrapText="1"/>
    </xf>
    <xf numFmtId="0" fontId="53" fillId="34" borderId="40" xfId="0" applyFont="1" applyFill="1" applyBorder="1" applyAlignment="1">
      <alignment horizontal="center" vertical="center" wrapText="1"/>
    </xf>
    <xf numFmtId="180" fontId="54" fillId="37" borderId="37" xfId="0" applyNumberFormat="1" applyFont="1" applyFill="1" applyBorder="1" applyAlignment="1">
      <alignment horizontal="center" vertical="center" wrapText="1"/>
    </xf>
    <xf numFmtId="180" fontId="54" fillId="37" borderId="38" xfId="0" applyNumberFormat="1" applyFont="1" applyFill="1" applyBorder="1" applyAlignment="1">
      <alignment horizontal="center" vertical="center" wrapText="1"/>
    </xf>
    <xf numFmtId="180" fontId="54" fillId="37" borderId="39" xfId="0" applyNumberFormat="1" applyFont="1" applyFill="1" applyBorder="1" applyAlignment="1">
      <alignment horizontal="center" vertical="center" wrapText="1"/>
    </xf>
    <xf numFmtId="180" fontId="54" fillId="37" borderId="40" xfId="0" applyNumberFormat="1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left" vertical="center" wrapText="1"/>
    </xf>
    <xf numFmtId="10" fontId="0" fillId="0" borderId="46" xfId="49" applyNumberFormat="1" applyFont="1" applyBorder="1" applyAlignment="1">
      <alignment horizontal="center" vertical="center"/>
    </xf>
    <xf numFmtId="180" fontId="0" fillId="34" borderId="46" xfId="0" applyNumberFormat="1" applyFont="1" applyFill="1" applyBorder="1" applyAlignment="1">
      <alignment horizontal="center" vertical="center" wrapText="1"/>
    </xf>
    <xf numFmtId="0" fontId="53" fillId="38" borderId="22" xfId="0" applyFont="1" applyFill="1" applyBorder="1" applyAlignment="1">
      <alignment horizontal="center" vertical="center" wrapText="1"/>
    </xf>
    <xf numFmtId="0" fontId="53" fillId="38" borderId="23" xfId="0" applyFont="1" applyFill="1" applyBorder="1" applyAlignment="1">
      <alignment horizontal="center" vertical="center" wrapText="1"/>
    </xf>
    <xf numFmtId="0" fontId="53" fillId="38" borderId="24" xfId="0" applyFont="1" applyFill="1" applyBorder="1" applyAlignment="1">
      <alignment horizontal="center" vertical="center" wrapText="1"/>
    </xf>
    <xf numFmtId="0" fontId="0" fillId="34" borderId="47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left" vertical="center"/>
    </xf>
    <xf numFmtId="0" fontId="0" fillId="34" borderId="48" xfId="0" applyFont="1" applyFill="1" applyBorder="1" applyAlignment="1">
      <alignment horizontal="left" vertical="center" wrapText="1"/>
    </xf>
    <xf numFmtId="0" fontId="0" fillId="34" borderId="49" xfId="0" applyFont="1" applyFill="1" applyBorder="1" applyAlignment="1">
      <alignment horizontal="left" vertical="center" wrapText="1"/>
    </xf>
    <xf numFmtId="0" fontId="0" fillId="34" borderId="50" xfId="0" applyFont="1" applyFill="1" applyBorder="1" applyAlignment="1">
      <alignment horizontal="left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left" vertical="center" wrapText="1"/>
    </xf>
    <xf numFmtId="0" fontId="3" fillId="34" borderId="50" xfId="0" applyFont="1" applyFill="1" applyBorder="1" applyAlignment="1">
      <alignment horizontal="left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3" fillId="34" borderId="5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34" borderId="47" xfId="0" applyFont="1" applyFill="1" applyBorder="1" applyAlignment="1">
      <alignment horizontal="left" vertical="center" wrapText="1"/>
    </xf>
    <xf numFmtId="180" fontId="0" fillId="34" borderId="47" xfId="0" applyNumberFormat="1" applyFont="1" applyFill="1" applyBorder="1" applyAlignment="1">
      <alignment horizontal="center" vertical="center" wrapText="1"/>
    </xf>
    <xf numFmtId="10" fontId="0" fillId="0" borderId="47" xfId="49" applyNumberFormat="1" applyFont="1" applyBorder="1" applyAlignment="1">
      <alignment horizontal="center" vertical="center"/>
    </xf>
    <xf numFmtId="0" fontId="53" fillId="34" borderId="53" xfId="0" applyFont="1" applyFill="1" applyBorder="1" applyAlignment="1">
      <alignment horizontal="center" vertical="center"/>
    </xf>
    <xf numFmtId="0" fontId="53" fillId="34" borderId="54" xfId="0" applyFont="1" applyFill="1" applyBorder="1" applyAlignment="1">
      <alignment horizontal="center" vertical="center"/>
    </xf>
    <xf numFmtId="0" fontId="53" fillId="34" borderId="55" xfId="0" applyFont="1" applyFill="1" applyBorder="1" applyAlignment="1">
      <alignment horizontal="center" vertical="center"/>
    </xf>
    <xf numFmtId="0" fontId="53" fillId="34" borderId="56" xfId="0" applyFont="1" applyFill="1" applyBorder="1" applyAlignment="1">
      <alignment horizontal="center" vertical="center"/>
    </xf>
    <xf numFmtId="0" fontId="53" fillId="34" borderId="57" xfId="0" applyFont="1" applyFill="1" applyBorder="1" applyAlignment="1">
      <alignment horizontal="center" vertical="center"/>
    </xf>
    <xf numFmtId="0" fontId="53" fillId="34" borderId="58" xfId="0" applyFont="1" applyFill="1" applyBorder="1" applyAlignment="1">
      <alignment horizontal="center" vertical="center"/>
    </xf>
    <xf numFmtId="0" fontId="7" fillId="33" borderId="12" xfId="47" applyFont="1" applyFill="1" applyBorder="1" applyAlignment="1">
      <alignment horizontal="justify" vertical="center" wrapText="1"/>
      <protection/>
    </xf>
    <xf numFmtId="184" fontId="7" fillId="33" borderId="10" xfId="47" applyNumberFormat="1" applyFont="1" applyFill="1" applyBorder="1" applyAlignment="1">
      <alignment horizontal="center" vertical="center"/>
      <protection/>
    </xf>
    <xf numFmtId="0" fontId="7" fillId="33" borderId="31" xfId="47" applyFont="1" applyFill="1" applyBorder="1" applyAlignment="1">
      <alignment horizontal="center" vertical="center"/>
      <protection/>
    </xf>
    <xf numFmtId="4" fontId="8" fillId="33" borderId="11" xfId="47" applyNumberFormat="1" applyFont="1" applyFill="1" applyBorder="1" applyAlignment="1">
      <alignment horizontal="right" vertical="center"/>
      <protection/>
    </xf>
    <xf numFmtId="0" fontId="8" fillId="33" borderId="53" xfId="47" applyFont="1" applyFill="1" applyBorder="1" applyAlignment="1">
      <alignment horizontal="center" vertical="center"/>
      <protection/>
    </xf>
    <xf numFmtId="0" fontId="8" fillId="33" borderId="54" xfId="47" applyFont="1" applyFill="1" applyBorder="1" applyAlignment="1">
      <alignment horizontal="center" vertical="center"/>
      <protection/>
    </xf>
    <xf numFmtId="0" fontId="8" fillId="33" borderId="56" xfId="47" applyFont="1" applyFill="1" applyBorder="1" applyAlignment="1">
      <alignment horizontal="center" vertical="center"/>
      <protection/>
    </xf>
    <xf numFmtId="0" fontId="8" fillId="33" borderId="57" xfId="47" applyFont="1" applyFill="1" applyBorder="1" applyAlignment="1">
      <alignment horizontal="center" vertical="center"/>
      <protection/>
    </xf>
    <xf numFmtId="0" fontId="7" fillId="33" borderId="54" xfId="47" applyFont="1" applyFill="1" applyBorder="1" applyAlignment="1">
      <alignment horizontal="left" vertical="center" wrapText="1"/>
      <protection/>
    </xf>
    <xf numFmtId="0" fontId="7" fillId="33" borderId="55" xfId="47" applyFont="1" applyFill="1" applyBorder="1" applyAlignment="1">
      <alignment horizontal="left" vertical="center" wrapText="1"/>
      <protection/>
    </xf>
    <xf numFmtId="0" fontId="7" fillId="33" borderId="57" xfId="47" applyFont="1" applyFill="1" applyBorder="1" applyAlignment="1">
      <alignment horizontal="left" vertical="center" wrapText="1"/>
      <protection/>
    </xf>
    <xf numFmtId="0" fontId="7" fillId="33" borderId="58" xfId="47" applyFont="1" applyFill="1" applyBorder="1" applyAlignment="1">
      <alignment horizontal="left" vertical="center" wrapText="1"/>
      <protection/>
    </xf>
    <xf numFmtId="0" fontId="7" fillId="33" borderId="59" xfId="47" applyFont="1" applyFill="1" applyBorder="1" applyAlignment="1">
      <alignment horizontal="left" vertical="center"/>
      <protection/>
    </xf>
    <xf numFmtId="184" fontId="7" fillId="33" borderId="14" xfId="47" applyNumberFormat="1" applyFont="1" applyFill="1" applyBorder="1" applyAlignment="1">
      <alignment horizontal="center" vertical="center"/>
      <protection/>
    </xf>
    <xf numFmtId="4" fontId="8" fillId="33" borderId="46" xfId="47" applyNumberFormat="1" applyFont="1" applyFill="1" applyBorder="1" applyAlignment="1">
      <alignment horizontal="right" vertical="center"/>
      <protection/>
    </xf>
    <xf numFmtId="0" fontId="7" fillId="33" borderId="11" xfId="47" applyFont="1" applyFill="1" applyBorder="1" applyAlignment="1">
      <alignment horizontal="left" vertical="center"/>
      <protection/>
    </xf>
    <xf numFmtId="0" fontId="7" fillId="33" borderId="11" xfId="47" applyFont="1" applyFill="1" applyBorder="1" applyAlignment="1">
      <alignment horizontal="center" vertical="center" wrapText="1"/>
      <protection/>
    </xf>
    <xf numFmtId="0" fontId="7" fillId="33" borderId="14" xfId="47" applyFont="1" applyFill="1" applyBorder="1" applyAlignment="1">
      <alignment horizontal="center" vertical="center"/>
      <protection/>
    </xf>
    <xf numFmtId="0" fontId="7" fillId="33" borderId="11" xfId="47" applyFont="1" applyFill="1" applyBorder="1" applyAlignment="1">
      <alignment horizontal="center" vertical="center"/>
      <protection/>
    </xf>
    <xf numFmtId="4" fontId="8" fillId="33" borderId="32" xfId="47" applyNumberFormat="1" applyFont="1" applyFill="1" applyBorder="1" applyAlignment="1">
      <alignment horizontal="left" vertical="center"/>
      <protection/>
    </xf>
    <xf numFmtId="4" fontId="8" fillId="33" borderId="0" xfId="47" applyNumberFormat="1" applyFont="1" applyFill="1" applyAlignment="1">
      <alignment horizontal="left" vertical="center"/>
      <protection/>
    </xf>
    <xf numFmtId="2" fontId="7" fillId="33" borderId="10" xfId="47" applyNumberFormat="1" applyFont="1" applyFill="1" applyBorder="1" applyAlignment="1">
      <alignment horizontal="center" vertical="center"/>
      <protection/>
    </xf>
    <xf numFmtId="4" fontId="8" fillId="33" borderId="32" xfId="47" applyNumberFormat="1" applyFont="1" applyFill="1" applyBorder="1" applyAlignment="1">
      <alignment vertical="center"/>
      <protection/>
    </xf>
    <xf numFmtId="0" fontId="8" fillId="33" borderId="13" xfId="47" applyFont="1" applyFill="1" applyBorder="1" applyAlignment="1">
      <alignment horizontal="right" vertical="center"/>
      <protection/>
    </xf>
    <xf numFmtId="0" fontId="7" fillId="33" borderId="14" xfId="47" applyFont="1" applyFill="1" applyBorder="1" applyAlignment="1">
      <alignment horizontal="left" vertical="center"/>
      <protection/>
    </xf>
    <xf numFmtId="0" fontId="8" fillId="33" borderId="32" xfId="47" applyFont="1" applyFill="1" applyBorder="1" applyAlignment="1">
      <alignment horizontal="left" vertical="center"/>
      <protection/>
    </xf>
    <xf numFmtId="0" fontId="8" fillId="33" borderId="0" xfId="47" applyFont="1" applyFill="1" applyAlignment="1">
      <alignment horizontal="left" vertical="center"/>
      <protection/>
    </xf>
    <xf numFmtId="0" fontId="7" fillId="33" borderId="12" xfId="47" applyFont="1" applyFill="1" applyBorder="1" applyAlignment="1">
      <alignment horizontal="left" vertical="center"/>
      <protection/>
    </xf>
    <xf numFmtId="4" fontId="7" fillId="33" borderId="11" xfId="47" applyNumberFormat="1" applyFont="1" applyFill="1" applyBorder="1" applyAlignment="1">
      <alignment horizontal="right" vertical="center"/>
      <protection/>
    </xf>
    <xf numFmtId="0" fontId="7" fillId="33" borderId="29" xfId="47" applyFont="1" applyFill="1" applyBorder="1" applyAlignment="1">
      <alignment horizontal="left" vertical="center"/>
      <protection/>
    </xf>
    <xf numFmtId="183" fontId="7" fillId="33" borderId="13" xfId="47" applyNumberFormat="1" applyFont="1" applyFill="1" applyBorder="1" applyAlignment="1">
      <alignment horizontal="center" vertical="center"/>
      <protection/>
    </xf>
    <xf numFmtId="4" fontId="7" fillId="33" borderId="29" xfId="47" applyNumberFormat="1" applyFont="1" applyFill="1" applyBorder="1" applyAlignment="1">
      <alignment horizontal="right" vertical="center"/>
      <protection/>
    </xf>
    <xf numFmtId="0" fontId="8" fillId="33" borderId="33" xfId="47" applyFont="1" applyFill="1" applyBorder="1" applyAlignment="1">
      <alignment horizontal="left" vertical="center"/>
      <protection/>
    </xf>
    <xf numFmtId="0" fontId="8" fillId="33" borderId="15" xfId="47" applyFont="1" applyFill="1" applyBorder="1" applyAlignment="1">
      <alignment horizontal="left" vertical="center"/>
      <protection/>
    </xf>
    <xf numFmtId="4" fontId="7" fillId="33" borderId="14" xfId="47" applyNumberFormat="1" applyFont="1" applyFill="1" applyBorder="1" applyAlignment="1">
      <alignment horizontal="center" vertical="center"/>
      <protection/>
    </xf>
    <xf numFmtId="4" fontId="7" fillId="33" borderId="31" xfId="47" applyNumberFormat="1" applyFont="1" applyFill="1" applyBorder="1" applyAlignment="1">
      <alignment horizontal="center" vertical="center"/>
      <protection/>
    </xf>
    <xf numFmtId="177" fontId="7" fillId="33" borderId="14" xfId="62" applyFont="1" applyFill="1" applyBorder="1" applyAlignment="1" applyProtection="1">
      <alignment horizontal="center" vertical="center"/>
      <protection/>
    </xf>
    <xf numFmtId="177" fontId="7" fillId="33" borderId="31" xfId="62" applyFont="1" applyFill="1" applyBorder="1" applyAlignment="1" applyProtection="1">
      <alignment horizontal="center" vertical="center"/>
      <protection/>
    </xf>
    <xf numFmtId="181" fontId="7" fillId="33" borderId="14" xfId="63" applyFont="1" applyFill="1" applyBorder="1" applyAlignment="1" applyProtection="1">
      <alignment horizontal="center" vertical="center"/>
      <protection/>
    </xf>
    <xf numFmtId="181" fontId="7" fillId="33" borderId="31" xfId="63" applyFont="1" applyFill="1" applyBorder="1" applyAlignment="1" applyProtection="1">
      <alignment horizontal="center" vertical="center"/>
      <protection/>
    </xf>
    <xf numFmtId="49" fontId="51" fillId="36" borderId="10" xfId="47" applyNumberFormat="1" applyFont="1" applyFill="1" applyBorder="1" applyAlignment="1">
      <alignment horizontal="center" wrapText="1"/>
      <protection/>
    </xf>
    <xf numFmtId="0" fontId="7" fillId="33" borderId="32" xfId="47" applyFont="1" applyFill="1" applyBorder="1" applyAlignment="1">
      <alignment horizontal="left"/>
      <protection/>
    </xf>
    <xf numFmtId="0" fontId="7" fillId="33" borderId="0" xfId="47" applyFont="1" applyFill="1" applyAlignment="1">
      <alignment horizontal="left"/>
      <protection/>
    </xf>
    <xf numFmtId="0" fontId="8" fillId="33" borderId="11" xfId="47" applyFont="1" applyFill="1" applyBorder="1" applyAlignment="1">
      <alignment horizontal="center" vertical="center"/>
      <protection/>
    </xf>
    <xf numFmtId="0" fontId="51" fillId="35" borderId="13" xfId="47" applyFont="1" applyFill="1" applyBorder="1" applyAlignment="1">
      <alignment horizontal="left" vertical="center" wrapText="1"/>
      <protection/>
    </xf>
    <xf numFmtId="0" fontId="7" fillId="33" borderId="30" xfId="47" applyFont="1" applyFill="1" applyBorder="1" applyAlignment="1">
      <alignment horizontal="center" vertical="center"/>
      <protection/>
    </xf>
    <xf numFmtId="0" fontId="3" fillId="39" borderId="14" xfId="47" applyFont="1" applyFill="1" applyBorder="1" applyAlignment="1">
      <alignment horizontal="center"/>
      <protection/>
    </xf>
    <xf numFmtId="0" fontId="7" fillId="33" borderId="0" xfId="47" applyFont="1" applyFill="1" applyAlignment="1">
      <alignment horizontal="center" vertical="center"/>
      <protection/>
    </xf>
    <xf numFmtId="0" fontId="8" fillId="33" borderId="26" xfId="47" applyFont="1" applyFill="1" applyBorder="1" applyAlignment="1">
      <alignment horizontal="left" vertical="center"/>
      <protection/>
    </xf>
    <xf numFmtId="0" fontId="8" fillId="33" borderId="27" xfId="47" applyFont="1" applyFill="1" applyBorder="1" applyAlignment="1">
      <alignment horizontal="left" vertical="center"/>
      <protection/>
    </xf>
    <xf numFmtId="0" fontId="7" fillId="33" borderId="15" xfId="47" applyFont="1" applyFill="1" applyBorder="1" applyAlignment="1">
      <alignment horizontal="center" vertical="center"/>
      <protection/>
    </xf>
    <xf numFmtId="0" fontId="7" fillId="33" borderId="27" xfId="47" applyFont="1" applyFill="1" applyBorder="1" applyAlignment="1">
      <alignment horizontal="center" vertical="center"/>
      <protection/>
    </xf>
    <xf numFmtId="0" fontId="7" fillId="33" borderId="15" xfId="47" applyFont="1" applyFill="1" applyBorder="1" applyAlignment="1">
      <alignment horizontal="left" vertical="center" wrapText="1"/>
      <protection/>
    </xf>
    <xf numFmtId="0" fontId="7" fillId="33" borderId="59" xfId="47" applyFont="1" applyFill="1" applyBorder="1" applyAlignment="1">
      <alignment horizontal="left" vertical="center" wrapText="1"/>
      <protection/>
    </xf>
    <xf numFmtId="0" fontId="7" fillId="33" borderId="27" xfId="47" applyFont="1" applyFill="1" applyBorder="1" applyAlignment="1">
      <alignment horizontal="left" vertical="center" wrapText="1"/>
      <protection/>
    </xf>
    <xf numFmtId="0" fontId="7" fillId="33" borderId="28" xfId="47" applyFont="1" applyFill="1" applyBorder="1" applyAlignment="1">
      <alignment horizontal="left" vertical="center" wrapText="1"/>
      <protection/>
    </xf>
    <xf numFmtId="2" fontId="7" fillId="33" borderId="14" xfId="47" applyNumberFormat="1" applyFont="1" applyFill="1" applyBorder="1" applyAlignment="1">
      <alignment horizontal="center" vertical="center"/>
      <protection/>
    </xf>
    <xf numFmtId="2" fontId="7" fillId="33" borderId="31" xfId="47" applyNumberFormat="1" applyFont="1" applyFill="1" applyBorder="1" applyAlignment="1">
      <alignment horizontal="center" vertical="center"/>
      <protection/>
    </xf>
    <xf numFmtId="0" fontId="55" fillId="34" borderId="22" xfId="0" applyFont="1" applyFill="1" applyBorder="1" applyAlignment="1">
      <alignment horizontal="right" vertical="center"/>
    </xf>
    <xf numFmtId="0" fontId="55" fillId="34" borderId="23" xfId="0" applyFont="1" applyFill="1" applyBorder="1" applyAlignment="1">
      <alignment horizontal="right" vertical="center"/>
    </xf>
    <xf numFmtId="0" fontId="55" fillId="34" borderId="24" xfId="0" applyFont="1" applyFill="1" applyBorder="1" applyAlignment="1">
      <alignment horizontal="right" vertical="center"/>
    </xf>
    <xf numFmtId="10" fontId="55" fillId="34" borderId="22" xfId="50" applyNumberFormat="1" applyFont="1" applyFill="1" applyBorder="1" applyAlignment="1">
      <alignment horizontal="center" vertical="center"/>
    </xf>
    <xf numFmtId="10" fontId="55" fillId="34" borderId="24" xfId="5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10" fontId="5" fillId="0" borderId="46" xfId="50" applyNumberFormat="1" applyFont="1" applyFill="1" applyBorder="1" applyAlignment="1">
      <alignment horizontal="center" vertical="center"/>
    </xf>
    <xf numFmtId="0" fontId="11" fillId="0" borderId="46" xfId="0" applyFont="1" applyBorder="1" applyAlignment="1">
      <alignment horizontal="left" vertical="center"/>
    </xf>
    <xf numFmtId="10" fontId="4" fillId="0" borderId="46" xfId="50" applyNumberFormat="1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0" fontId="11" fillId="0" borderId="46" xfId="5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46" xfId="0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10" fontId="4" fillId="0" borderId="46" xfId="50" applyNumberFormat="1" applyFont="1" applyBorder="1" applyAlignment="1">
      <alignment horizontal="center" vertical="center"/>
    </xf>
    <xf numFmtId="10" fontId="5" fillId="0" borderId="60" xfId="50" applyNumberFormat="1" applyFont="1" applyFill="1" applyBorder="1" applyAlignment="1">
      <alignment horizontal="center" vertical="center"/>
    </xf>
    <xf numFmtId="0" fontId="55" fillId="34" borderId="22" xfId="0" applyNumberFormat="1" applyFont="1" applyFill="1" applyBorder="1" applyAlignment="1">
      <alignment horizontal="center" vertical="center"/>
    </xf>
    <xf numFmtId="0" fontId="55" fillId="34" borderId="23" xfId="0" applyNumberFormat="1" applyFont="1" applyFill="1" applyBorder="1" applyAlignment="1">
      <alignment horizontal="center" vertical="center"/>
    </xf>
    <xf numFmtId="0" fontId="55" fillId="34" borderId="24" xfId="0" applyNumberFormat="1" applyFont="1" applyFill="1" applyBorder="1" applyAlignment="1">
      <alignment horizontal="center" vertical="center"/>
    </xf>
    <xf numFmtId="0" fontId="53" fillId="38" borderId="53" xfId="0" applyFont="1" applyFill="1" applyBorder="1" applyAlignment="1">
      <alignment horizontal="center" vertical="center"/>
    </xf>
    <xf numFmtId="0" fontId="53" fillId="38" borderId="54" xfId="0" applyFont="1" applyFill="1" applyBorder="1" applyAlignment="1">
      <alignment horizontal="center" vertical="center"/>
    </xf>
    <xf numFmtId="0" fontId="53" fillId="38" borderId="55" xfId="0" applyFont="1" applyFill="1" applyBorder="1" applyAlignment="1">
      <alignment horizontal="center" vertical="center"/>
    </xf>
    <xf numFmtId="0" fontId="53" fillId="38" borderId="34" xfId="0" applyFont="1" applyFill="1" applyBorder="1" applyAlignment="1">
      <alignment horizontal="center" vertical="center"/>
    </xf>
    <xf numFmtId="0" fontId="53" fillId="38" borderId="0" xfId="0" applyFont="1" applyFill="1" applyBorder="1" applyAlignment="1">
      <alignment horizontal="center" vertical="center"/>
    </xf>
    <xf numFmtId="0" fontId="53" fillId="38" borderId="25" xfId="0" applyFont="1" applyFill="1" applyBorder="1" applyAlignment="1">
      <alignment horizontal="center" vertical="center"/>
    </xf>
    <xf numFmtId="0" fontId="50" fillId="0" borderId="34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4" fontId="5" fillId="0" borderId="25" xfId="0" applyNumberFormat="1" applyFont="1" applyBorder="1" applyAlignment="1">
      <alignment horizontal="center"/>
    </xf>
    <xf numFmtId="0" fontId="5" fillId="0" borderId="3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10" fillId="0" borderId="22" xfId="0" applyNumberFormat="1" applyFont="1" applyFill="1" applyBorder="1" applyAlignment="1">
      <alignment vertical="center" wrapText="1"/>
    </xf>
    <xf numFmtId="0" fontId="10" fillId="0" borderId="23" xfId="0" applyNumberFormat="1" applyFont="1" applyFill="1" applyBorder="1" applyAlignment="1">
      <alignment vertical="center" wrapText="1"/>
    </xf>
    <xf numFmtId="0" fontId="10" fillId="0" borderId="24" xfId="0" applyNumberFormat="1" applyFont="1" applyFill="1" applyBorder="1" applyAlignment="1">
      <alignment vertical="center" wrapText="1"/>
    </xf>
    <xf numFmtId="0" fontId="50" fillId="0" borderId="0" xfId="0" applyFont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Porcentagem 3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60</xdr:row>
      <xdr:rowOff>28575</xdr:rowOff>
    </xdr:from>
    <xdr:to>
      <xdr:col>13</xdr:col>
      <xdr:colOff>514350</xdr:colOff>
      <xdr:row>90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82200"/>
          <a:ext cx="8439150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ha%20Or&#231;ament&#225;ria_Reforma%20Ponte%20de%20Madeira_Vila%20Si&#227;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%20-%20Ponte%20Madeira_Garraf&#227;o%20do%20Nor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"/>
    </sheetNames>
    <sheetDataSet>
      <sheetData sheetId="0">
        <row r="11">
          <cell r="B11" t="str">
            <v>SERVIÇOS PRELIMINARES</v>
          </cell>
        </row>
        <row r="17">
          <cell r="B17" t="str">
            <v>PONTE DE MADEIRA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"/>
    </sheetNames>
    <sheetDataSet>
      <sheetData sheetId="0">
        <row r="16">
          <cell r="I16">
            <v>141693.318</v>
          </cell>
        </row>
        <row r="20">
          <cell r="I20">
            <v>1817518.6191825</v>
          </cell>
        </row>
        <row r="22">
          <cell r="B22" t="str">
            <v>SERVIÇOS COMPLEMENTARES</v>
          </cell>
        </row>
        <row r="24">
          <cell r="I24">
            <v>407.24775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7.421875" style="0" customWidth="1"/>
    <col min="2" max="3" width="11.28125" style="0" customWidth="1"/>
    <col min="4" max="4" width="25.00390625" style="0" customWidth="1"/>
    <col min="5" max="5" width="10.421875" style="0" customWidth="1"/>
    <col min="6" max="6" width="17.57421875" style="0" customWidth="1"/>
    <col min="7" max="7" width="13.7109375" style="0" customWidth="1"/>
    <col min="8" max="8" width="8.57421875" style="0" customWidth="1"/>
    <col min="9" max="9" width="9.57421875" style="0" customWidth="1"/>
    <col min="10" max="10" width="10.140625" style="0" bestFit="1" customWidth="1"/>
    <col min="11" max="11" width="9.28125" style="0" bestFit="1" customWidth="1"/>
  </cols>
  <sheetData>
    <row r="1" spans="1:9" s="1" customFormat="1" ht="12.75">
      <c r="A1" s="135" t="s">
        <v>5</v>
      </c>
      <c r="B1" s="136"/>
      <c r="C1" s="136"/>
      <c r="D1" s="136"/>
      <c r="E1" s="137"/>
      <c r="F1" s="18" t="s">
        <v>8</v>
      </c>
      <c r="G1" s="19"/>
      <c r="H1" s="19"/>
      <c r="I1" s="20"/>
    </row>
    <row r="2" spans="1:9" s="1" customFormat="1" ht="16.5" customHeight="1">
      <c r="A2" s="141" t="s">
        <v>97</v>
      </c>
      <c r="B2" s="142"/>
      <c r="C2" s="142"/>
      <c r="D2" s="142"/>
      <c r="E2" s="143"/>
      <c r="F2" s="141" t="s">
        <v>11</v>
      </c>
      <c r="G2" s="142"/>
      <c r="H2" s="142"/>
      <c r="I2" s="143"/>
    </row>
    <row r="3" spans="1:9" s="2" customFormat="1" ht="15.75" customHeight="1">
      <c r="A3" s="135" t="s">
        <v>9</v>
      </c>
      <c r="B3" s="136"/>
      <c r="C3" s="136"/>
      <c r="D3" s="136"/>
      <c r="E3" s="137"/>
      <c r="F3" s="135" t="s">
        <v>10</v>
      </c>
      <c r="G3" s="136"/>
      <c r="H3" s="136"/>
      <c r="I3" s="137"/>
    </row>
    <row r="4" spans="1:9" s="2" customFormat="1" ht="31.5" customHeight="1">
      <c r="A4" s="138" t="s">
        <v>95</v>
      </c>
      <c r="B4" s="144"/>
      <c r="C4" s="144"/>
      <c r="D4" s="144"/>
      <c r="E4" s="145"/>
      <c r="F4" s="138" t="s">
        <v>93</v>
      </c>
      <c r="G4" s="139"/>
      <c r="H4" s="139"/>
      <c r="I4" s="140"/>
    </row>
    <row r="5" spans="1:9" s="2" customFormat="1" ht="6" customHeight="1" thickBot="1">
      <c r="A5" s="30"/>
      <c r="B5" s="38"/>
      <c r="C5" s="38"/>
      <c r="D5" s="38"/>
      <c r="E5" s="38"/>
      <c r="F5" s="30"/>
      <c r="G5" s="30"/>
      <c r="H5" s="30"/>
      <c r="I5" s="30"/>
    </row>
    <row r="6" spans="1:9" s="2" customFormat="1" ht="21" customHeight="1" thickBot="1">
      <c r="A6" s="131" t="s">
        <v>11</v>
      </c>
      <c r="B6" s="132"/>
      <c r="C6" s="132"/>
      <c r="D6" s="132"/>
      <c r="E6" s="132"/>
      <c r="F6" s="132"/>
      <c r="G6" s="132"/>
      <c r="H6" s="132"/>
      <c r="I6" s="133"/>
    </row>
    <row r="7" spans="1:9" ht="6" customHeight="1" thickBot="1">
      <c r="A7" s="21"/>
      <c r="B7" s="21"/>
      <c r="C7" s="21"/>
      <c r="D7" s="21"/>
      <c r="E7" s="21"/>
      <c r="F7" s="21"/>
      <c r="G7" s="21"/>
      <c r="H7" s="21"/>
      <c r="I7" s="21"/>
    </row>
    <row r="8" spans="1:9" ht="15" customHeight="1" thickBot="1">
      <c r="A8" s="125" t="s">
        <v>0</v>
      </c>
      <c r="B8" s="146" t="s">
        <v>7</v>
      </c>
      <c r="C8" s="147"/>
      <c r="D8" s="148"/>
      <c r="E8" s="120" t="s">
        <v>91</v>
      </c>
      <c r="F8" s="121"/>
      <c r="G8" s="121"/>
      <c r="H8" s="121"/>
      <c r="I8" s="122"/>
    </row>
    <row r="9" spans="1:9" ht="21" customHeight="1" thickBot="1">
      <c r="A9" s="126"/>
      <c r="B9" s="149"/>
      <c r="C9" s="150"/>
      <c r="D9" s="151"/>
      <c r="E9" s="25" t="s">
        <v>12</v>
      </c>
      <c r="F9" s="25">
        <v>30</v>
      </c>
      <c r="G9" s="25">
        <v>60</v>
      </c>
      <c r="H9" s="123" t="s">
        <v>3</v>
      </c>
      <c r="I9" s="124"/>
    </row>
    <row r="10" spans="1:9" ht="21" customHeight="1" thickBot="1">
      <c r="A10" s="26">
        <v>1</v>
      </c>
      <c r="B10" s="33" t="str">
        <f>A4</f>
        <v>Construção e Reforma de Pontes em Madeira no Municipio.  </v>
      </c>
      <c r="C10" s="34"/>
      <c r="D10" s="34"/>
      <c r="E10" s="34"/>
      <c r="F10" s="34"/>
      <c r="G10" s="34"/>
      <c r="H10" s="34"/>
      <c r="I10" s="35"/>
    </row>
    <row r="11" spans="1:9" ht="15" customHeight="1">
      <c r="A11" s="134" t="s">
        <v>1</v>
      </c>
      <c r="B11" s="153" t="str">
        <f>'[1]Planilha Orçamentaria'!$B$11</f>
        <v>SERVIÇOS PRELIMINARES</v>
      </c>
      <c r="C11" s="153"/>
      <c r="D11" s="153"/>
      <c r="E11" s="155">
        <f>H11/$H$18</f>
        <v>0.0723065578707736</v>
      </c>
      <c r="F11" s="28">
        <v>1</v>
      </c>
      <c r="G11" s="27"/>
      <c r="H11" s="154">
        <f>'[2]Planilha Orçamentaria'!$I$16</f>
        <v>141693.318</v>
      </c>
      <c r="I11" s="154"/>
    </row>
    <row r="12" spans="1:9" ht="15" customHeight="1">
      <c r="A12" s="127"/>
      <c r="B12" s="128"/>
      <c r="C12" s="128"/>
      <c r="D12" s="128"/>
      <c r="E12" s="129"/>
      <c r="F12" s="29">
        <f>F11*$H$11</f>
        <v>141693.318</v>
      </c>
      <c r="G12" s="29"/>
      <c r="H12" s="130"/>
      <c r="I12" s="130"/>
    </row>
    <row r="13" spans="1:9" ht="15" customHeight="1">
      <c r="A13" s="127" t="s">
        <v>2</v>
      </c>
      <c r="B13" s="128" t="str">
        <f>'[1]Planilha Orçamentaria'!$B$17</f>
        <v>PONTE DE MADEIRA</v>
      </c>
      <c r="C13" s="128"/>
      <c r="D13" s="128"/>
      <c r="E13" s="129">
        <f>H13/$H$18</f>
        <v>0.9274856222869166</v>
      </c>
      <c r="F13" s="28">
        <v>0.5</v>
      </c>
      <c r="G13" s="28">
        <v>0.5</v>
      </c>
      <c r="H13" s="130">
        <f>'[2]Planilha Orçamentaria'!$I$20</f>
        <v>1817518.6191825</v>
      </c>
      <c r="I13" s="130"/>
    </row>
    <row r="14" spans="1:9" ht="15" customHeight="1">
      <c r="A14" s="127"/>
      <c r="B14" s="128"/>
      <c r="C14" s="128"/>
      <c r="D14" s="128"/>
      <c r="E14" s="129"/>
      <c r="F14" s="29">
        <f>F13*$H$13</f>
        <v>908759.30959125</v>
      </c>
      <c r="G14" s="29">
        <f>G13*$H$13</f>
        <v>908759.30959125</v>
      </c>
      <c r="H14" s="130"/>
      <c r="I14" s="130"/>
    </row>
    <row r="15" spans="1:9" ht="15" customHeight="1">
      <c r="A15" s="127" t="s">
        <v>92</v>
      </c>
      <c r="B15" s="128" t="str">
        <f>'[2]Planilha Orçamentaria'!$B$22:$I$22</f>
        <v>SERVIÇOS COMPLEMENTARES</v>
      </c>
      <c r="C15" s="128"/>
      <c r="D15" s="128"/>
      <c r="E15" s="129">
        <f>H15/$H$18</f>
        <v>0.00020781984230983523</v>
      </c>
      <c r="F15" s="28">
        <v>0</v>
      </c>
      <c r="G15" s="28">
        <v>1</v>
      </c>
      <c r="H15" s="130">
        <f>'[2]Planilha Orçamentaria'!$I$24</f>
        <v>407.24775</v>
      </c>
      <c r="I15" s="130"/>
    </row>
    <row r="16" spans="1:9" ht="15" customHeight="1">
      <c r="A16" s="127"/>
      <c r="B16" s="128"/>
      <c r="C16" s="128"/>
      <c r="D16" s="128"/>
      <c r="E16" s="129"/>
      <c r="F16" s="29">
        <f>F15*$H$13</f>
        <v>0</v>
      </c>
      <c r="G16" s="29">
        <f>G15*$H$15</f>
        <v>407.24775</v>
      </c>
      <c r="H16" s="130"/>
      <c r="I16" s="130"/>
    </row>
    <row r="17" spans="1:9" ht="6" customHeight="1" thickBot="1">
      <c r="A17" s="40"/>
      <c r="B17" s="30"/>
      <c r="C17" s="30"/>
      <c r="D17" s="30"/>
      <c r="E17" s="39"/>
      <c r="F17" s="31"/>
      <c r="G17" s="31"/>
      <c r="H17" s="32"/>
      <c r="I17" s="32"/>
    </row>
    <row r="18" spans="1:9" ht="15" customHeight="1" thickBot="1">
      <c r="A18" s="110" t="s">
        <v>4</v>
      </c>
      <c r="B18" s="111"/>
      <c r="C18" s="111"/>
      <c r="D18" s="112"/>
      <c r="E18" s="102">
        <f>SUM(E11:E17)</f>
        <v>1</v>
      </c>
      <c r="F18" s="108">
        <f>F14+F12</f>
        <v>1050452.62759125</v>
      </c>
      <c r="G18" s="108">
        <f>G14+G12+G16</f>
        <v>909166.55734125</v>
      </c>
      <c r="H18" s="104">
        <f>SUM(H11:I17)</f>
        <v>1959619.1849325001</v>
      </c>
      <c r="I18" s="105"/>
    </row>
    <row r="19" spans="1:9" ht="15" customHeight="1" thickBot="1" thickTop="1">
      <c r="A19" s="113"/>
      <c r="B19" s="114"/>
      <c r="C19" s="114"/>
      <c r="D19" s="115"/>
      <c r="E19" s="103"/>
      <c r="F19" s="109"/>
      <c r="G19" s="109"/>
      <c r="H19" s="106"/>
      <c r="I19" s="107"/>
    </row>
    <row r="20" spans="2:11" ht="6" customHeight="1" thickBot="1">
      <c r="B20" s="152"/>
      <c r="C20" s="152"/>
      <c r="D20" s="152"/>
      <c r="E20" s="152"/>
      <c r="K20" s="4"/>
    </row>
    <row r="21" spans="1:11" ht="15" customHeight="1" thickBot="1">
      <c r="A21" s="156" t="s">
        <v>77</v>
      </c>
      <c r="B21" s="157"/>
      <c r="C21" s="157"/>
      <c r="D21" s="157"/>
      <c r="E21" s="158"/>
      <c r="F21" s="108">
        <f>F18</f>
        <v>1050452.62759125</v>
      </c>
      <c r="G21" s="108">
        <f>F21+G18</f>
        <v>1959619.1849325001</v>
      </c>
      <c r="H21" s="116"/>
      <c r="I21" s="117"/>
      <c r="K21" s="4"/>
    </row>
    <row r="22" spans="1:11" ht="15" customHeight="1" thickBot="1" thickTop="1">
      <c r="A22" s="159"/>
      <c r="B22" s="160"/>
      <c r="C22" s="160"/>
      <c r="D22" s="160"/>
      <c r="E22" s="161"/>
      <c r="F22" s="109"/>
      <c r="G22" s="109"/>
      <c r="H22" s="118"/>
      <c r="I22" s="119"/>
      <c r="K22" s="4"/>
    </row>
    <row r="23" spans="6:8" ht="12" customHeight="1">
      <c r="F23" s="5"/>
      <c r="G23" s="5"/>
      <c r="H23" s="3"/>
    </row>
    <row r="24" spans="6:9" ht="14.25" customHeight="1">
      <c r="F24" s="36"/>
      <c r="G24" s="36"/>
      <c r="H24" s="36"/>
      <c r="I24" s="36"/>
    </row>
    <row r="25" ht="19.5" customHeight="1"/>
    <row r="28" ht="12.75">
      <c r="F28" s="37" t="s">
        <v>105</v>
      </c>
    </row>
    <row r="31" ht="15.75" customHeight="1"/>
    <row r="35" spans="2:5" ht="12.75">
      <c r="B35" s="152" t="s">
        <v>54</v>
      </c>
      <c r="C35" s="152"/>
      <c r="D35" s="152"/>
      <c r="E35" s="152"/>
    </row>
    <row r="36" spans="2:5" ht="12.75">
      <c r="B36" s="100" t="str">
        <f>F4</f>
        <v>Eng. Civil - Alan da Silva Araújo - CREA 17.748 D/PA</v>
      </c>
      <c r="C36" s="100"/>
      <c r="D36" s="100"/>
      <c r="E36" s="100"/>
    </row>
    <row r="37" spans="2:5" ht="12.75">
      <c r="B37" s="101"/>
      <c r="C37" s="101"/>
      <c r="D37" s="101"/>
      <c r="E37" s="101"/>
    </row>
  </sheetData>
  <sheetProtection/>
  <mergeCells count="37">
    <mergeCell ref="B35:E35"/>
    <mergeCell ref="B11:D12"/>
    <mergeCell ref="H11:I12"/>
    <mergeCell ref="A13:A14"/>
    <mergeCell ref="B13:D14"/>
    <mergeCell ref="H13:I14"/>
    <mergeCell ref="E11:E12"/>
    <mergeCell ref="E13:E14"/>
    <mergeCell ref="B20:E20"/>
    <mergeCell ref="A21:E22"/>
    <mergeCell ref="A6:I6"/>
    <mergeCell ref="A11:A12"/>
    <mergeCell ref="A1:E1"/>
    <mergeCell ref="A3:E3"/>
    <mergeCell ref="F3:I3"/>
    <mergeCell ref="F4:I4"/>
    <mergeCell ref="F2:I2"/>
    <mergeCell ref="A2:E2"/>
    <mergeCell ref="A4:E4"/>
    <mergeCell ref="B8:D9"/>
    <mergeCell ref="E8:I8"/>
    <mergeCell ref="H9:I9"/>
    <mergeCell ref="A8:A9"/>
    <mergeCell ref="A15:A16"/>
    <mergeCell ref="B15:D16"/>
    <mergeCell ref="E15:E16"/>
    <mergeCell ref="H15:I16"/>
    <mergeCell ref="B36:E36"/>
    <mergeCell ref="B37:E37"/>
    <mergeCell ref="E18:E19"/>
    <mergeCell ref="H18:I19"/>
    <mergeCell ref="F18:F19"/>
    <mergeCell ref="G18:G19"/>
    <mergeCell ref="A18:D19"/>
    <mergeCell ref="F21:F22"/>
    <mergeCell ref="G21:G22"/>
    <mergeCell ref="H21:I22"/>
  </mergeCells>
  <printOptions/>
  <pageMargins left="0.3937007874015748" right="0.3937007874015748" top="0.5905511811023623" bottom="0.984251968503937" header="0.5118110236220472" footer="0.5118110236220472"/>
  <pageSetup fitToHeight="0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9.140625" defaultRowHeight="12.75"/>
  <sheetData>
    <row r="1" spans="1:14" ht="12.75">
      <c r="A1" s="208" t="s">
        <v>98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97" t="s">
        <v>13</v>
      </c>
    </row>
    <row r="2" spans="1:14" ht="12.75">
      <c r="A2" s="203" t="s">
        <v>99</v>
      </c>
      <c r="B2" s="204"/>
      <c r="C2" s="204"/>
      <c r="D2" s="204"/>
      <c r="E2" s="204"/>
      <c r="F2" s="204"/>
      <c r="G2" s="204"/>
      <c r="H2" s="209" t="s">
        <v>102</v>
      </c>
      <c r="I2" s="209"/>
      <c r="J2" s="209"/>
      <c r="K2" s="209"/>
      <c r="L2" s="209"/>
      <c r="M2" s="209"/>
      <c r="N2" s="202" t="s">
        <v>100</v>
      </c>
    </row>
    <row r="3" spans="1:14" ht="12.75">
      <c r="A3" s="203" t="s">
        <v>106</v>
      </c>
      <c r="B3" s="204"/>
      <c r="C3" s="204"/>
      <c r="D3" s="204"/>
      <c r="E3" s="204"/>
      <c r="F3" s="204"/>
      <c r="G3" s="204"/>
      <c r="H3" s="209"/>
      <c r="I3" s="209"/>
      <c r="J3" s="209"/>
      <c r="K3" s="209"/>
      <c r="L3" s="209"/>
      <c r="M3" s="209"/>
      <c r="N3" s="202"/>
    </row>
    <row r="4" spans="1:14" ht="12.75">
      <c r="A4" s="44"/>
      <c r="B4" s="45"/>
      <c r="C4" s="46"/>
      <c r="D4" s="47"/>
      <c r="E4" s="47"/>
      <c r="F4" s="48"/>
      <c r="G4" s="46"/>
      <c r="H4" s="46"/>
      <c r="I4" s="46"/>
      <c r="J4" s="46"/>
      <c r="K4" s="46"/>
      <c r="L4" s="46"/>
      <c r="M4" s="49"/>
      <c r="N4" s="98"/>
    </row>
    <row r="5" spans="1:14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</row>
    <row r="6" spans="1:14" ht="12.75">
      <c r="A6" s="205" t="s">
        <v>14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</row>
    <row r="7" spans="1:14" ht="12.75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</row>
    <row r="8" spans="1:14" ht="12.7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30" customHeight="1">
      <c r="A9" s="53" t="s">
        <v>15</v>
      </c>
      <c r="B9" s="54"/>
      <c r="C9" s="54"/>
      <c r="D9" s="54"/>
      <c r="E9" s="55">
        <v>1</v>
      </c>
      <c r="F9" s="206" t="s">
        <v>85</v>
      </c>
      <c r="G9" s="206"/>
      <c r="H9" s="206"/>
      <c r="I9" s="206"/>
      <c r="J9" s="206"/>
      <c r="K9" s="206"/>
      <c r="L9" s="206"/>
      <c r="M9" s="56" t="s">
        <v>16</v>
      </c>
      <c r="N9" s="57" t="s">
        <v>53</v>
      </c>
    </row>
    <row r="10" spans="1:14" ht="12.7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12.75">
      <c r="A11" s="177" t="s">
        <v>17</v>
      </c>
      <c r="B11" s="177"/>
      <c r="C11" s="177"/>
      <c r="D11" s="177"/>
      <c r="E11" s="177"/>
      <c r="F11" s="177"/>
      <c r="G11" s="177"/>
      <c r="H11" s="177"/>
      <c r="I11" s="180" t="s">
        <v>18</v>
      </c>
      <c r="J11" s="180" t="s">
        <v>19</v>
      </c>
      <c r="K11" s="180"/>
      <c r="L11" s="207" t="s">
        <v>20</v>
      </c>
      <c r="M11" s="207"/>
      <c r="N11" s="60" t="s">
        <v>21</v>
      </c>
    </row>
    <row r="12" spans="1:14" ht="12.75">
      <c r="A12" s="177"/>
      <c r="B12" s="177"/>
      <c r="C12" s="177"/>
      <c r="D12" s="177"/>
      <c r="E12" s="177"/>
      <c r="F12" s="177"/>
      <c r="G12" s="177"/>
      <c r="H12" s="177"/>
      <c r="I12" s="180"/>
      <c r="J12" s="59" t="s">
        <v>22</v>
      </c>
      <c r="K12" s="61" t="s">
        <v>23</v>
      </c>
      <c r="L12" s="59" t="s">
        <v>22</v>
      </c>
      <c r="M12" s="61" t="s">
        <v>23</v>
      </c>
      <c r="N12" s="62" t="s">
        <v>24</v>
      </c>
    </row>
    <row r="13" spans="1:14" ht="12.75">
      <c r="A13" s="194" t="s">
        <v>86</v>
      </c>
      <c r="B13" s="195"/>
      <c r="C13" s="212" t="s">
        <v>25</v>
      </c>
      <c r="D13" s="214" t="s">
        <v>71</v>
      </c>
      <c r="E13" s="214"/>
      <c r="F13" s="214"/>
      <c r="G13" s="214"/>
      <c r="H13" s="215"/>
      <c r="I13" s="218">
        <v>4</v>
      </c>
      <c r="J13" s="196">
        <v>1</v>
      </c>
      <c r="K13" s="196">
        <v>0</v>
      </c>
      <c r="L13" s="198">
        <v>217.12</v>
      </c>
      <c r="M13" s="6">
        <v>0</v>
      </c>
      <c r="N13" s="200">
        <f>L13*I13</f>
        <v>868.48</v>
      </c>
    </row>
    <row r="14" spans="1:14" ht="12.75">
      <c r="A14" s="210"/>
      <c r="B14" s="211"/>
      <c r="C14" s="213"/>
      <c r="D14" s="216"/>
      <c r="E14" s="216"/>
      <c r="F14" s="216"/>
      <c r="G14" s="216"/>
      <c r="H14" s="217"/>
      <c r="I14" s="219"/>
      <c r="J14" s="197"/>
      <c r="K14" s="197"/>
      <c r="L14" s="199"/>
      <c r="M14" s="7"/>
      <c r="N14" s="201"/>
    </row>
    <row r="15" spans="1:14" ht="12.75">
      <c r="A15" s="190" t="s">
        <v>26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8">
        <f>SUM(N13:N14)</f>
        <v>868.48</v>
      </c>
    </row>
    <row r="16" spans="1:14" ht="12.75">
      <c r="A16" s="67"/>
      <c r="B16" s="67"/>
      <c r="C16" s="67"/>
      <c r="D16" s="67"/>
      <c r="E16" s="67"/>
      <c r="F16" s="67"/>
      <c r="G16" s="67"/>
      <c r="H16" s="67"/>
      <c r="I16" s="67"/>
      <c r="J16" s="68"/>
      <c r="K16" s="68"/>
      <c r="L16" s="68"/>
      <c r="M16" s="68"/>
      <c r="N16" s="68"/>
    </row>
    <row r="17" spans="1:14" ht="12.75">
      <c r="A17" s="177" t="s">
        <v>27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80" t="s">
        <v>18</v>
      </c>
      <c r="M17" s="178" t="s">
        <v>28</v>
      </c>
      <c r="N17" s="60" t="s">
        <v>29</v>
      </c>
    </row>
    <row r="18" spans="1:14" ht="12.75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80"/>
      <c r="M18" s="178"/>
      <c r="N18" s="62" t="s">
        <v>24</v>
      </c>
    </row>
    <row r="19" spans="1:14" ht="12.75">
      <c r="A19" s="194" t="s">
        <v>87</v>
      </c>
      <c r="B19" s="195"/>
      <c r="C19" s="43" t="s">
        <v>25</v>
      </c>
      <c r="D19" s="174" t="s">
        <v>72</v>
      </c>
      <c r="E19" s="174"/>
      <c r="F19" s="174"/>
      <c r="G19" s="174"/>
      <c r="H19" s="174"/>
      <c r="I19" s="174"/>
      <c r="J19" s="174"/>
      <c r="K19" s="174"/>
      <c r="L19" s="69">
        <v>8</v>
      </c>
      <c r="M19" s="69">
        <v>18.51</v>
      </c>
      <c r="N19" s="9">
        <f>L19*M19</f>
        <v>148.08</v>
      </c>
    </row>
    <row r="20" spans="1:14" ht="12.75">
      <c r="A20" s="187" t="s">
        <v>88</v>
      </c>
      <c r="B20" s="188"/>
      <c r="C20" s="43" t="s">
        <v>25</v>
      </c>
      <c r="D20" s="189" t="s">
        <v>30</v>
      </c>
      <c r="E20" s="189"/>
      <c r="F20" s="189"/>
      <c r="G20" s="189"/>
      <c r="H20" s="189"/>
      <c r="I20" s="189"/>
      <c r="J20" s="189"/>
      <c r="K20" s="189"/>
      <c r="L20" s="72">
        <v>9</v>
      </c>
      <c r="M20" s="72">
        <v>21.07</v>
      </c>
      <c r="N20" s="9">
        <f>L20*M20</f>
        <v>189.63</v>
      </c>
    </row>
    <row r="21" spans="1:14" ht="12.75">
      <c r="A21" s="187" t="s">
        <v>89</v>
      </c>
      <c r="B21" s="188"/>
      <c r="C21" s="43" t="s">
        <v>25</v>
      </c>
      <c r="D21" s="189" t="s">
        <v>31</v>
      </c>
      <c r="E21" s="189"/>
      <c r="F21" s="189"/>
      <c r="G21" s="189"/>
      <c r="H21" s="189"/>
      <c r="I21" s="189"/>
      <c r="J21" s="189"/>
      <c r="K21" s="189"/>
      <c r="L21" s="72">
        <v>9</v>
      </c>
      <c r="M21" s="72">
        <v>17.09</v>
      </c>
      <c r="N21" s="9">
        <f>L21*M21</f>
        <v>153.81</v>
      </c>
    </row>
    <row r="22" spans="1:14" ht="12.75">
      <c r="A22" s="187" t="s">
        <v>90</v>
      </c>
      <c r="B22" s="188"/>
      <c r="C22" s="43" t="s">
        <v>25</v>
      </c>
      <c r="D22" s="189" t="s">
        <v>78</v>
      </c>
      <c r="E22" s="189"/>
      <c r="F22" s="189"/>
      <c r="G22" s="189"/>
      <c r="H22" s="189"/>
      <c r="I22" s="189"/>
      <c r="J22" s="189"/>
      <c r="K22" s="189"/>
      <c r="L22" s="72">
        <v>9</v>
      </c>
      <c r="M22" s="72">
        <v>17.38</v>
      </c>
      <c r="N22" s="9">
        <f>L22*M22</f>
        <v>156.42</v>
      </c>
    </row>
    <row r="23" spans="1:14" ht="12.75">
      <c r="A23" s="73"/>
      <c r="B23" s="70"/>
      <c r="C23" s="43"/>
      <c r="D23" s="74"/>
      <c r="E23" s="74"/>
      <c r="F23" s="74"/>
      <c r="G23" s="74"/>
      <c r="H23" s="74"/>
      <c r="I23" s="58"/>
      <c r="J23" s="43"/>
      <c r="K23" s="75"/>
      <c r="L23" s="76"/>
      <c r="M23" s="72"/>
      <c r="N23" s="9">
        <v>0</v>
      </c>
    </row>
    <row r="24" spans="1:14" ht="12.75">
      <c r="A24" s="190" t="s">
        <v>32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8">
        <f>SUM(N19:N23)</f>
        <v>647.94</v>
      </c>
    </row>
    <row r="25" spans="1:14" ht="12.7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8"/>
      <c r="M25" s="68"/>
      <c r="N25" s="68"/>
    </row>
    <row r="26" spans="1:14" ht="12.75">
      <c r="A26" s="191" t="s">
        <v>33</v>
      </c>
      <c r="B26" s="191"/>
      <c r="C26" s="191"/>
      <c r="D26" s="191"/>
      <c r="E26" s="191"/>
      <c r="F26" s="191"/>
      <c r="G26" s="191"/>
      <c r="H26" s="191"/>
      <c r="I26" s="192">
        <v>1</v>
      </c>
      <c r="J26" s="193" t="s">
        <v>34</v>
      </c>
      <c r="K26" s="193"/>
      <c r="L26" s="193"/>
      <c r="M26" s="77">
        <v>0.229</v>
      </c>
      <c r="N26" s="8">
        <f>N24*M26</f>
        <v>148.37826</v>
      </c>
    </row>
    <row r="27" spans="1:14" ht="12.75">
      <c r="A27" s="191"/>
      <c r="B27" s="191"/>
      <c r="C27" s="191"/>
      <c r="D27" s="191"/>
      <c r="E27" s="191"/>
      <c r="F27" s="191"/>
      <c r="G27" s="191"/>
      <c r="H27" s="191"/>
      <c r="I27" s="192"/>
      <c r="J27" s="190" t="s">
        <v>35</v>
      </c>
      <c r="K27" s="190"/>
      <c r="L27" s="190"/>
      <c r="M27" s="190"/>
      <c r="N27" s="8">
        <f>N15+N24+N26</f>
        <v>1664.79826</v>
      </c>
    </row>
    <row r="28" spans="1:14" ht="12.7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8"/>
      <c r="M28" s="68"/>
      <c r="N28" s="68"/>
    </row>
    <row r="29" spans="1:14" ht="12.75">
      <c r="A29" s="177" t="s">
        <v>36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85" t="s">
        <v>37</v>
      </c>
      <c r="L29" s="185"/>
      <c r="M29" s="185"/>
      <c r="N29" s="10">
        <f>N27</f>
        <v>1664.79826</v>
      </c>
    </row>
    <row r="30" spans="1:14" ht="12.75">
      <c r="A30" s="58"/>
      <c r="B30" s="58"/>
      <c r="C30" s="58"/>
      <c r="D30" s="58"/>
      <c r="E30" s="58"/>
      <c r="F30" s="58"/>
      <c r="G30" s="58"/>
      <c r="H30" s="58"/>
      <c r="I30" s="78"/>
      <c r="J30" s="78"/>
      <c r="K30" s="79"/>
      <c r="L30" s="79"/>
      <c r="M30" s="79"/>
      <c r="N30" s="58"/>
    </row>
    <row r="31" spans="1:14" ht="12.75">
      <c r="A31" s="186" t="s">
        <v>38</v>
      </c>
      <c r="B31" s="186"/>
      <c r="C31" s="186"/>
      <c r="D31" s="186"/>
      <c r="E31" s="186"/>
      <c r="F31" s="186"/>
      <c r="G31" s="186"/>
      <c r="H31" s="186"/>
      <c r="I31" s="186"/>
      <c r="J31" s="179" t="s">
        <v>18</v>
      </c>
      <c r="K31" s="179"/>
      <c r="L31" s="179" t="s">
        <v>39</v>
      </c>
      <c r="M31" s="60" t="s">
        <v>40</v>
      </c>
      <c r="N31" s="60" t="s">
        <v>21</v>
      </c>
    </row>
    <row r="32" spans="1:14" ht="12.75">
      <c r="A32" s="186"/>
      <c r="B32" s="186"/>
      <c r="C32" s="186"/>
      <c r="D32" s="186"/>
      <c r="E32" s="186"/>
      <c r="F32" s="186"/>
      <c r="G32" s="186"/>
      <c r="H32" s="186"/>
      <c r="I32" s="186"/>
      <c r="J32" s="179"/>
      <c r="K32" s="179"/>
      <c r="L32" s="179"/>
      <c r="M32" s="80" t="s">
        <v>41</v>
      </c>
      <c r="N32" s="81" t="s">
        <v>41</v>
      </c>
    </row>
    <row r="33" spans="1:14" ht="12.75">
      <c r="A33" s="181" t="s">
        <v>79</v>
      </c>
      <c r="B33" s="182"/>
      <c r="C33" s="43" t="s">
        <v>25</v>
      </c>
      <c r="D33" s="74" t="s">
        <v>73</v>
      </c>
      <c r="E33" s="74"/>
      <c r="F33" s="74"/>
      <c r="G33" s="74"/>
      <c r="H33" s="74"/>
      <c r="I33" s="71"/>
      <c r="J33" s="183">
        <v>3</v>
      </c>
      <c r="K33" s="183"/>
      <c r="L33" s="83" t="s">
        <v>6</v>
      </c>
      <c r="M33" s="72">
        <v>2424.35</v>
      </c>
      <c r="N33" s="11">
        <f>J33*M33</f>
        <v>7273.049999999999</v>
      </c>
    </row>
    <row r="34" spans="1:14" ht="12.75">
      <c r="A34" s="181" t="s">
        <v>80</v>
      </c>
      <c r="B34" s="182"/>
      <c r="C34" s="43" t="s">
        <v>25</v>
      </c>
      <c r="D34" s="58" t="s">
        <v>42</v>
      </c>
      <c r="E34" s="58"/>
      <c r="F34" s="58"/>
      <c r="G34" s="58"/>
      <c r="H34" s="58" t="s">
        <v>43</v>
      </c>
      <c r="I34" s="84"/>
      <c r="J34" s="183">
        <v>9</v>
      </c>
      <c r="K34" s="183"/>
      <c r="L34" s="83" t="s">
        <v>74</v>
      </c>
      <c r="M34" s="72">
        <v>19.2</v>
      </c>
      <c r="N34" s="11">
        <f>J34*M34</f>
        <v>172.79999999999998</v>
      </c>
    </row>
    <row r="35" spans="1:14" ht="12.75">
      <c r="A35" s="181" t="s">
        <v>81</v>
      </c>
      <c r="B35" s="182"/>
      <c r="C35" s="43" t="s">
        <v>25</v>
      </c>
      <c r="D35" s="74" t="s">
        <v>75</v>
      </c>
      <c r="E35" s="74"/>
      <c r="F35" s="74"/>
      <c r="G35" s="74"/>
      <c r="H35" s="74"/>
      <c r="I35" s="71"/>
      <c r="J35" s="183">
        <v>8</v>
      </c>
      <c r="K35" s="183"/>
      <c r="L35" s="83" t="s">
        <v>44</v>
      </c>
      <c r="M35" s="72">
        <v>23.19</v>
      </c>
      <c r="N35" s="11">
        <f>J35*M35</f>
        <v>185.52</v>
      </c>
    </row>
    <row r="36" spans="1:14" ht="12.75">
      <c r="A36" s="184" t="s">
        <v>84</v>
      </c>
      <c r="B36" s="184"/>
      <c r="C36" s="43" t="s">
        <v>25</v>
      </c>
      <c r="D36" s="74" t="s">
        <v>82</v>
      </c>
      <c r="E36" s="74"/>
      <c r="F36" s="74"/>
      <c r="G36" s="74"/>
      <c r="H36" s="74"/>
      <c r="I36" s="71"/>
      <c r="J36" s="183">
        <v>9</v>
      </c>
      <c r="K36" s="183"/>
      <c r="L36" s="83" t="s">
        <v>83</v>
      </c>
      <c r="M36" s="72">
        <v>29.27</v>
      </c>
      <c r="N36" s="11">
        <f>J36*M36</f>
        <v>263.43</v>
      </c>
    </row>
    <row r="37" spans="1:14" ht="12.75">
      <c r="A37" s="176" t="s">
        <v>45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2">
        <f>SUM(N33:N36)</f>
        <v>7894.8</v>
      </c>
    </row>
    <row r="38" spans="1:14" ht="12.7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85"/>
      <c r="N38" s="13"/>
    </row>
    <row r="39" spans="1:14" ht="12.75">
      <c r="A39" s="177" t="s">
        <v>46</v>
      </c>
      <c r="B39" s="177"/>
      <c r="C39" s="177"/>
      <c r="D39" s="177"/>
      <c r="E39" s="177"/>
      <c r="F39" s="177"/>
      <c r="G39" s="177"/>
      <c r="H39" s="177"/>
      <c r="I39" s="178" t="s">
        <v>47</v>
      </c>
      <c r="J39" s="179" t="s">
        <v>48</v>
      </c>
      <c r="K39" s="179"/>
      <c r="L39" s="180" t="s">
        <v>39</v>
      </c>
      <c r="M39" s="60" t="s">
        <v>40</v>
      </c>
      <c r="N39" s="60" t="s">
        <v>21</v>
      </c>
    </row>
    <row r="40" spans="1:14" ht="12.75">
      <c r="A40" s="177"/>
      <c r="B40" s="177"/>
      <c r="C40" s="177"/>
      <c r="D40" s="177"/>
      <c r="E40" s="177"/>
      <c r="F40" s="177"/>
      <c r="G40" s="177"/>
      <c r="H40" s="177"/>
      <c r="I40" s="178"/>
      <c r="J40" s="164" t="s">
        <v>49</v>
      </c>
      <c r="K40" s="164"/>
      <c r="L40" s="180"/>
      <c r="M40" s="66" t="s">
        <v>41</v>
      </c>
      <c r="N40" s="62" t="s">
        <v>41</v>
      </c>
    </row>
    <row r="41" spans="1:14" ht="12.75">
      <c r="A41" s="86"/>
      <c r="B41" s="87"/>
      <c r="C41" s="63"/>
      <c r="D41" s="174"/>
      <c r="E41" s="174"/>
      <c r="F41" s="174"/>
      <c r="G41" s="174"/>
      <c r="H41" s="174"/>
      <c r="I41" s="64"/>
      <c r="J41" s="175"/>
      <c r="K41" s="175"/>
      <c r="L41" s="88"/>
      <c r="M41" s="14"/>
      <c r="N41" s="15">
        <v>0</v>
      </c>
    </row>
    <row r="42" spans="1:14" ht="12.75">
      <c r="A42" s="89"/>
      <c r="B42" s="90"/>
      <c r="C42" s="43"/>
      <c r="D42" s="162"/>
      <c r="E42" s="162"/>
      <c r="F42" s="162"/>
      <c r="G42" s="162"/>
      <c r="H42" s="162"/>
      <c r="I42" s="82"/>
      <c r="J42" s="163"/>
      <c r="K42" s="163"/>
      <c r="L42" s="88"/>
      <c r="M42" s="16"/>
      <c r="N42" s="11"/>
    </row>
    <row r="43" spans="1:14" ht="12.75">
      <c r="A43" s="89"/>
      <c r="B43" s="90"/>
      <c r="C43" s="43"/>
      <c r="D43" s="162"/>
      <c r="E43" s="162"/>
      <c r="F43" s="162"/>
      <c r="G43" s="162"/>
      <c r="H43" s="162"/>
      <c r="I43" s="82"/>
      <c r="J43" s="163"/>
      <c r="K43" s="163"/>
      <c r="L43" s="88"/>
      <c r="M43" s="16"/>
      <c r="N43" s="11"/>
    </row>
    <row r="44" spans="1:14" ht="12.75">
      <c r="A44" s="89"/>
      <c r="B44" s="90"/>
      <c r="C44" s="43"/>
      <c r="D44" s="162"/>
      <c r="E44" s="162"/>
      <c r="F44" s="162"/>
      <c r="G44" s="162"/>
      <c r="H44" s="162"/>
      <c r="I44" s="82"/>
      <c r="J44" s="163"/>
      <c r="K44" s="163"/>
      <c r="L44" s="88"/>
      <c r="M44" s="16"/>
      <c r="N44" s="11"/>
    </row>
    <row r="45" spans="1:14" ht="12.75">
      <c r="A45" s="91"/>
      <c r="B45" s="43"/>
      <c r="C45" s="43"/>
      <c r="D45" s="92"/>
      <c r="E45" s="92"/>
      <c r="F45" s="92"/>
      <c r="G45" s="92"/>
      <c r="H45" s="92"/>
      <c r="I45" s="65"/>
      <c r="J45" s="164"/>
      <c r="K45" s="164"/>
      <c r="L45" s="88"/>
      <c r="M45" s="72"/>
      <c r="N45" s="11">
        <v>0</v>
      </c>
    </row>
    <row r="46" spans="1:14" ht="12.75">
      <c r="A46" s="165" t="s">
        <v>50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0">
        <v>0</v>
      </c>
    </row>
    <row r="47" spans="1:14" ht="12.75">
      <c r="A47" s="93"/>
      <c r="B47" s="93"/>
      <c r="C47" s="93"/>
      <c r="D47" s="93"/>
      <c r="E47" s="93"/>
      <c r="F47" s="93"/>
      <c r="G47" s="93"/>
      <c r="H47" s="93"/>
      <c r="I47" s="94"/>
      <c r="J47" s="63"/>
      <c r="K47" s="63"/>
      <c r="L47" s="95"/>
      <c r="M47" s="96"/>
      <c r="N47" s="17"/>
    </row>
    <row r="48" spans="1:14" ht="13.5" thickBot="1">
      <c r="A48" s="165" t="s">
        <v>51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0">
        <f>N46+N37+N29</f>
        <v>9559.59826</v>
      </c>
    </row>
    <row r="49" spans="1:14" ht="12.75">
      <c r="A49" s="166" t="s">
        <v>52</v>
      </c>
      <c r="B49" s="167"/>
      <c r="C49" s="170" t="s">
        <v>76</v>
      </c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1"/>
    </row>
    <row r="50" spans="1:14" ht="13.5" thickBot="1">
      <c r="A50" s="168"/>
      <c r="B50" s="169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4" spans="9:10" ht="12.75">
      <c r="I54" s="37" t="s">
        <v>103</v>
      </c>
      <c r="J54" s="37"/>
    </row>
    <row r="57" spans="2:7" ht="12.75">
      <c r="B57" s="152" t="s">
        <v>55</v>
      </c>
      <c r="C57" s="152"/>
      <c r="D57" s="152"/>
      <c r="E57" s="152"/>
      <c r="F57" s="152"/>
      <c r="G57" s="152"/>
    </row>
    <row r="58" spans="2:7" ht="12.75">
      <c r="B58" s="100" t="s">
        <v>96</v>
      </c>
      <c r="C58" s="100"/>
      <c r="D58" s="100"/>
      <c r="E58" s="100"/>
      <c r="F58" s="100"/>
      <c r="G58" s="100"/>
    </row>
    <row r="59" spans="2:7" ht="12.75">
      <c r="B59" s="101"/>
      <c r="C59" s="101"/>
      <c r="D59" s="101"/>
      <c r="E59" s="101"/>
      <c r="F59" s="101"/>
      <c r="G59" s="101"/>
    </row>
    <row r="95" spans="9:10" ht="12.75">
      <c r="I95" s="37" t="s">
        <v>103</v>
      </c>
      <c r="J95" s="37"/>
    </row>
    <row r="98" spans="2:7" ht="12.75">
      <c r="B98" s="152" t="s">
        <v>55</v>
      </c>
      <c r="C98" s="152"/>
      <c r="D98" s="152"/>
      <c r="E98" s="152"/>
      <c r="F98" s="152"/>
      <c r="G98" s="152"/>
    </row>
    <row r="99" spans="2:7" ht="12.75">
      <c r="B99" s="100" t="s">
        <v>96</v>
      </c>
      <c r="C99" s="100"/>
      <c r="D99" s="100"/>
      <c r="E99" s="100"/>
      <c r="F99" s="100"/>
      <c r="G99" s="100"/>
    </row>
    <row r="100" spans="2:7" ht="12.75">
      <c r="B100" s="101"/>
      <c r="C100" s="101"/>
      <c r="D100" s="101"/>
      <c r="E100" s="101"/>
      <c r="F100" s="101"/>
      <c r="G100" s="101"/>
    </row>
  </sheetData>
  <sheetProtection/>
  <mergeCells count="74">
    <mergeCell ref="B98:G98"/>
    <mergeCell ref="B99:G99"/>
    <mergeCell ref="B100:G100"/>
    <mergeCell ref="A1:M1"/>
    <mergeCell ref="A2:G2"/>
    <mergeCell ref="H2:M3"/>
    <mergeCell ref="A13:B14"/>
    <mergeCell ref="C13:C14"/>
    <mergeCell ref="D13:H14"/>
    <mergeCell ref="I13:I14"/>
    <mergeCell ref="N2:N3"/>
    <mergeCell ref="A3:G3"/>
    <mergeCell ref="A6:N7"/>
    <mergeCell ref="F9:L9"/>
    <mergeCell ref="A11:H12"/>
    <mergeCell ref="I11:I12"/>
    <mergeCell ref="J11:K11"/>
    <mergeCell ref="L11:M11"/>
    <mergeCell ref="J13:J14"/>
    <mergeCell ref="K13:K14"/>
    <mergeCell ref="L13:L14"/>
    <mergeCell ref="N13:N14"/>
    <mergeCell ref="A15:M15"/>
    <mergeCell ref="A17:K18"/>
    <mergeCell ref="L17:L18"/>
    <mergeCell ref="M17:M18"/>
    <mergeCell ref="A19:B19"/>
    <mergeCell ref="D19:K19"/>
    <mergeCell ref="A20:B20"/>
    <mergeCell ref="D20:K20"/>
    <mergeCell ref="A21:B21"/>
    <mergeCell ref="D21:K21"/>
    <mergeCell ref="A22:B22"/>
    <mergeCell ref="D22:K22"/>
    <mergeCell ref="A24:M24"/>
    <mergeCell ref="A26:H27"/>
    <mergeCell ref="I26:I27"/>
    <mergeCell ref="J26:L26"/>
    <mergeCell ref="J27:M27"/>
    <mergeCell ref="A29:J29"/>
    <mergeCell ref="K29:M29"/>
    <mergeCell ref="A31:I32"/>
    <mergeCell ref="J31:K32"/>
    <mergeCell ref="L31:L32"/>
    <mergeCell ref="A33:B33"/>
    <mergeCell ref="J33:K33"/>
    <mergeCell ref="A34:B34"/>
    <mergeCell ref="J34:K34"/>
    <mergeCell ref="A35:B35"/>
    <mergeCell ref="J35:K35"/>
    <mergeCell ref="A36:B36"/>
    <mergeCell ref="J36:K36"/>
    <mergeCell ref="A37:M37"/>
    <mergeCell ref="A39:H40"/>
    <mergeCell ref="I39:I40"/>
    <mergeCell ref="J39:K39"/>
    <mergeCell ref="L39:L40"/>
    <mergeCell ref="J40:K40"/>
    <mergeCell ref="D41:H41"/>
    <mergeCell ref="J41:K41"/>
    <mergeCell ref="D42:H42"/>
    <mergeCell ref="J42:K42"/>
    <mergeCell ref="D43:H43"/>
    <mergeCell ref="J43:K43"/>
    <mergeCell ref="B57:G57"/>
    <mergeCell ref="B58:G58"/>
    <mergeCell ref="B59:G59"/>
    <mergeCell ref="D44:H44"/>
    <mergeCell ref="J44:K44"/>
    <mergeCell ref="J45:K45"/>
    <mergeCell ref="A46:M46"/>
    <mergeCell ref="A48:M48"/>
    <mergeCell ref="A49:B50"/>
    <mergeCell ref="C49:N50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portrait" paperSize="9" scale="72" r:id="rId2"/>
  <rowBreaks count="1" manualBreakCount="1">
    <brk id="59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SheetLayoutView="100" zoomScalePageLayoutView="0" workbookViewId="0" topLeftCell="A1">
      <selection activeCell="A6" sqref="A6:K6"/>
    </sheetView>
  </sheetViews>
  <sheetFormatPr defaultColWidth="9.140625" defaultRowHeight="12.75"/>
  <sheetData>
    <row r="1" spans="1:11" ht="12.75">
      <c r="A1" s="240" t="s">
        <v>97</v>
      </c>
      <c r="B1" s="241"/>
      <c r="C1" s="241"/>
      <c r="D1" s="241"/>
      <c r="E1" s="241"/>
      <c r="F1" s="241"/>
      <c r="G1" s="241"/>
      <c r="H1" s="241"/>
      <c r="I1" s="241"/>
      <c r="J1" s="241"/>
      <c r="K1" s="242"/>
    </row>
    <row r="2" spans="1:11" ht="12.75">
      <c r="A2" s="243"/>
      <c r="B2" s="244"/>
      <c r="C2" s="244"/>
      <c r="D2" s="244"/>
      <c r="E2" s="244"/>
      <c r="F2" s="244"/>
      <c r="G2" s="244"/>
      <c r="H2" s="244"/>
      <c r="I2" s="244"/>
      <c r="J2" s="244"/>
      <c r="K2" s="245"/>
    </row>
    <row r="3" spans="1:11" ht="18.75" customHeight="1">
      <c r="A3" s="246" t="s">
        <v>101</v>
      </c>
      <c r="B3" s="247"/>
      <c r="C3" s="247"/>
      <c r="D3" s="247"/>
      <c r="E3" s="247"/>
      <c r="F3" s="247"/>
      <c r="G3" s="247"/>
      <c r="H3" s="247"/>
      <c r="I3" s="248"/>
      <c r="J3" s="248"/>
      <c r="K3" s="248"/>
    </row>
    <row r="4" spans="1:11" ht="12.75" customHeight="1">
      <c r="A4" s="99" t="s">
        <v>94</v>
      </c>
      <c r="B4" s="255" t="s">
        <v>95</v>
      </c>
      <c r="C4" s="255"/>
      <c r="D4" s="255"/>
      <c r="E4" s="255"/>
      <c r="F4" s="255"/>
      <c r="G4" s="255"/>
      <c r="H4" s="255"/>
      <c r="I4" s="41"/>
      <c r="J4" s="41"/>
      <c r="K4" s="42"/>
    </row>
    <row r="5" spans="1:11" ht="17.25" customHeight="1" thickBot="1">
      <c r="A5" s="249" t="s">
        <v>56</v>
      </c>
      <c r="B5" s="250"/>
      <c r="C5" s="22">
        <f>J24</f>
        <v>0.26747951242070167</v>
      </c>
      <c r="D5" s="23"/>
      <c r="E5" s="24"/>
      <c r="F5" s="24"/>
      <c r="G5" s="24"/>
      <c r="H5" s="232" t="s">
        <v>104</v>
      </c>
      <c r="I5" s="232"/>
      <c r="J5" s="232"/>
      <c r="K5" s="251"/>
    </row>
    <row r="6" spans="1:11" ht="13.5" thickBot="1">
      <c r="A6" s="252"/>
      <c r="B6" s="253"/>
      <c r="C6" s="253"/>
      <c r="D6" s="253"/>
      <c r="E6" s="253"/>
      <c r="F6" s="253"/>
      <c r="G6" s="253"/>
      <c r="H6" s="253"/>
      <c r="I6" s="253"/>
      <c r="J6" s="253"/>
      <c r="K6" s="254"/>
    </row>
    <row r="7" spans="1:11" ht="13.5" thickBot="1">
      <c r="A7" s="237" t="s">
        <v>57</v>
      </c>
      <c r="B7" s="238"/>
      <c r="C7" s="238"/>
      <c r="D7" s="238"/>
      <c r="E7" s="238"/>
      <c r="F7" s="238"/>
      <c r="G7" s="238"/>
      <c r="H7" s="238"/>
      <c r="I7" s="238"/>
      <c r="J7" s="238"/>
      <c r="K7" s="239"/>
    </row>
    <row r="8" spans="1:11" ht="12.75">
      <c r="A8" s="234"/>
      <c r="B8" s="234"/>
      <c r="C8" s="234"/>
      <c r="D8" s="234"/>
      <c r="E8" s="234"/>
      <c r="F8" s="234"/>
      <c r="G8" s="234"/>
      <c r="H8" s="234"/>
      <c r="I8" s="234"/>
      <c r="J8" s="234"/>
      <c r="K8" s="234"/>
    </row>
    <row r="9" spans="1:11" ht="16.5" customHeight="1">
      <c r="A9" s="233" t="s">
        <v>58</v>
      </c>
      <c r="B9" s="233"/>
      <c r="C9" s="233"/>
      <c r="D9" s="233"/>
      <c r="E9" s="233"/>
      <c r="F9" s="233"/>
      <c r="G9" s="233"/>
      <c r="H9" s="233"/>
      <c r="I9" s="233"/>
      <c r="J9" s="235">
        <f>SUM(J10:K13)</f>
        <v>0.0608</v>
      </c>
      <c r="K9" s="235"/>
    </row>
    <row r="10" spans="1:11" ht="15.75" customHeight="1">
      <c r="A10" s="225" t="s">
        <v>59</v>
      </c>
      <c r="B10" s="225"/>
      <c r="C10" s="225"/>
      <c r="D10" s="225"/>
      <c r="E10" s="225"/>
      <c r="F10" s="225"/>
      <c r="G10" s="225"/>
      <c r="H10" s="225"/>
      <c r="I10" s="225"/>
      <c r="J10" s="226">
        <v>0.0401</v>
      </c>
      <c r="K10" s="226"/>
    </row>
    <row r="11" spans="1:11" ht="18.75" customHeight="1">
      <c r="A11" s="225" t="s">
        <v>60</v>
      </c>
      <c r="B11" s="225"/>
      <c r="C11" s="225"/>
      <c r="D11" s="225"/>
      <c r="E11" s="225"/>
      <c r="F11" s="225"/>
      <c r="G11" s="225"/>
      <c r="H11" s="225"/>
      <c r="I11" s="225"/>
      <c r="J11" s="226">
        <v>0.0111</v>
      </c>
      <c r="K11" s="226"/>
    </row>
    <row r="12" spans="1:11" ht="18.75" customHeight="1">
      <c r="A12" s="225" t="s">
        <v>61</v>
      </c>
      <c r="B12" s="225"/>
      <c r="C12" s="225"/>
      <c r="D12" s="225"/>
      <c r="E12" s="225"/>
      <c r="F12" s="225"/>
      <c r="G12" s="225"/>
      <c r="H12" s="225"/>
      <c r="I12" s="225"/>
      <c r="J12" s="226">
        <v>0.004</v>
      </c>
      <c r="K12" s="226"/>
    </row>
    <row r="13" spans="1:11" ht="15" customHeight="1">
      <c r="A13" s="225" t="s">
        <v>62</v>
      </c>
      <c r="B13" s="225"/>
      <c r="C13" s="225"/>
      <c r="D13" s="225"/>
      <c r="E13" s="225"/>
      <c r="F13" s="225"/>
      <c r="G13" s="225"/>
      <c r="H13" s="225"/>
      <c r="I13" s="225"/>
      <c r="J13" s="226">
        <v>0.0056</v>
      </c>
      <c r="K13" s="226"/>
    </row>
    <row r="14" spans="1:11" ht="12.75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</row>
    <row r="15" spans="1:11" ht="12.75">
      <c r="A15" s="233" t="s">
        <v>63</v>
      </c>
      <c r="B15" s="233"/>
      <c r="C15" s="233"/>
      <c r="D15" s="233"/>
      <c r="E15" s="233"/>
      <c r="F15" s="233"/>
      <c r="G15" s="233"/>
      <c r="H15" s="233"/>
      <c r="I15" s="233"/>
      <c r="J15" s="228">
        <f>SUM(J16:K19)</f>
        <v>0.10149999999999999</v>
      </c>
      <c r="K15" s="228"/>
    </row>
    <row r="16" spans="1:11" ht="18" customHeight="1">
      <c r="A16" s="225" t="s">
        <v>64</v>
      </c>
      <c r="B16" s="225"/>
      <c r="C16" s="225"/>
      <c r="D16" s="225"/>
      <c r="E16" s="225"/>
      <c r="F16" s="225"/>
      <c r="G16" s="225"/>
      <c r="H16" s="225"/>
      <c r="I16" s="225"/>
      <c r="J16" s="226">
        <v>0.03</v>
      </c>
      <c r="K16" s="226"/>
    </row>
    <row r="17" spans="1:11" ht="15.75" customHeight="1">
      <c r="A17" s="225" t="s">
        <v>65</v>
      </c>
      <c r="B17" s="225"/>
      <c r="C17" s="225"/>
      <c r="D17" s="225"/>
      <c r="E17" s="225"/>
      <c r="F17" s="225"/>
      <c r="G17" s="225"/>
      <c r="H17" s="225"/>
      <c r="I17" s="225"/>
      <c r="J17" s="226">
        <v>0.0065</v>
      </c>
      <c r="K17" s="226"/>
    </row>
    <row r="18" spans="1:11" ht="17.25" customHeight="1">
      <c r="A18" s="225" t="s">
        <v>66</v>
      </c>
      <c r="B18" s="225"/>
      <c r="C18" s="225"/>
      <c r="D18" s="225"/>
      <c r="E18" s="225"/>
      <c r="F18" s="225"/>
      <c r="G18" s="225"/>
      <c r="H18" s="225"/>
      <c r="I18" s="225"/>
      <c r="J18" s="226">
        <v>0.02</v>
      </c>
      <c r="K18" s="226"/>
    </row>
    <row r="19" spans="1:11" ht="18" customHeight="1">
      <c r="A19" s="227" t="s">
        <v>67</v>
      </c>
      <c r="B19" s="227"/>
      <c r="C19" s="227"/>
      <c r="D19" s="227"/>
      <c r="E19" s="227"/>
      <c r="F19" s="227"/>
      <c r="G19" s="227"/>
      <c r="H19" s="227"/>
      <c r="I19" s="227"/>
      <c r="J19" s="231">
        <v>0.045</v>
      </c>
      <c r="K19" s="231"/>
    </row>
    <row r="20" spans="1:11" ht="12.75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</row>
    <row r="21" spans="1:11" ht="12.75">
      <c r="A21" s="233" t="s">
        <v>68</v>
      </c>
      <c r="B21" s="233"/>
      <c r="C21" s="233"/>
      <c r="D21" s="233"/>
      <c r="E21" s="233"/>
      <c r="F21" s="233"/>
      <c r="G21" s="233"/>
      <c r="H21" s="233"/>
      <c r="I21" s="233"/>
      <c r="J21" s="228">
        <f>J22</f>
        <v>0.073</v>
      </c>
      <c r="K21" s="228"/>
    </row>
    <row r="22" spans="1:11" ht="17.25" customHeight="1">
      <c r="A22" s="225" t="s">
        <v>69</v>
      </c>
      <c r="B22" s="225"/>
      <c r="C22" s="225"/>
      <c r="D22" s="225"/>
      <c r="E22" s="225"/>
      <c r="F22" s="225"/>
      <c r="G22" s="225"/>
      <c r="H22" s="225"/>
      <c r="I22" s="225"/>
      <c r="J22" s="236">
        <v>0.073</v>
      </c>
      <c r="K22" s="226"/>
    </row>
    <row r="23" spans="1:11" ht="13.5" thickBot="1">
      <c r="A23" s="229"/>
      <c r="B23" s="229"/>
      <c r="C23" s="229"/>
      <c r="D23" s="229"/>
      <c r="E23" s="229"/>
      <c r="F23" s="229"/>
      <c r="G23" s="229"/>
      <c r="H23" s="229"/>
      <c r="I23" s="229"/>
      <c r="J23" s="230"/>
      <c r="K23" s="230"/>
    </row>
    <row r="24" spans="1:11" ht="18" customHeight="1" thickBot="1">
      <c r="A24" s="220" t="s">
        <v>70</v>
      </c>
      <c r="B24" s="221"/>
      <c r="C24" s="221"/>
      <c r="D24" s="221"/>
      <c r="E24" s="221"/>
      <c r="F24" s="221"/>
      <c r="G24" s="221"/>
      <c r="H24" s="221"/>
      <c r="I24" s="222"/>
      <c r="J24" s="223">
        <f>((1+(J10+J12+J13))*(1+J11)*(1+J21))/(1-J15)-1</f>
        <v>0.26747951242070167</v>
      </c>
      <c r="K24" s="224"/>
    </row>
    <row r="31" ht="12.75">
      <c r="G31" s="37">
        <f>CPU!J54</f>
        <v>0</v>
      </c>
    </row>
    <row r="41" spans="1:6" ht="12.75">
      <c r="A41" s="152" t="s">
        <v>55</v>
      </c>
      <c r="B41" s="152"/>
      <c r="C41" s="152"/>
      <c r="D41" s="152"/>
      <c r="E41" s="152"/>
      <c r="F41" s="152"/>
    </row>
    <row r="42" spans="1:6" ht="12.75">
      <c r="A42" s="100" t="s">
        <v>96</v>
      </c>
      <c r="B42" s="100"/>
      <c r="C42" s="100"/>
      <c r="D42" s="100"/>
      <c r="E42" s="100"/>
      <c r="F42" s="100"/>
    </row>
    <row r="43" spans="1:6" ht="12.75">
      <c r="A43" s="101"/>
      <c r="B43" s="101"/>
      <c r="C43" s="101"/>
      <c r="D43" s="101"/>
      <c r="E43" s="101"/>
      <c r="F43" s="101"/>
    </row>
  </sheetData>
  <sheetProtection/>
  <mergeCells count="42">
    <mergeCell ref="A7:K7"/>
    <mergeCell ref="A1:K2"/>
    <mergeCell ref="A3:H3"/>
    <mergeCell ref="I3:K3"/>
    <mergeCell ref="A5:B5"/>
    <mergeCell ref="H5:K5"/>
    <mergeCell ref="A6:K6"/>
    <mergeCell ref="B4:H4"/>
    <mergeCell ref="A12:I12"/>
    <mergeCell ref="J12:K12"/>
    <mergeCell ref="A41:F41"/>
    <mergeCell ref="A42:F42"/>
    <mergeCell ref="A43:F43"/>
    <mergeCell ref="A14:K14"/>
    <mergeCell ref="A15:I15"/>
    <mergeCell ref="J15:K15"/>
    <mergeCell ref="A16:I16"/>
    <mergeCell ref="J22:K22"/>
    <mergeCell ref="A8:K8"/>
    <mergeCell ref="A9:I9"/>
    <mergeCell ref="J9:K9"/>
    <mergeCell ref="A10:I10"/>
    <mergeCell ref="J10:K10"/>
    <mergeCell ref="A11:I11"/>
    <mergeCell ref="J11:K11"/>
    <mergeCell ref="A23:I23"/>
    <mergeCell ref="J23:K23"/>
    <mergeCell ref="A13:I13"/>
    <mergeCell ref="J13:K13"/>
    <mergeCell ref="J19:K19"/>
    <mergeCell ref="A20:K20"/>
    <mergeCell ref="A21:I21"/>
    <mergeCell ref="A24:I24"/>
    <mergeCell ref="J24:K24"/>
    <mergeCell ref="A18:I18"/>
    <mergeCell ref="J18:K18"/>
    <mergeCell ref="A19:I19"/>
    <mergeCell ref="J16:K16"/>
    <mergeCell ref="A17:I17"/>
    <mergeCell ref="J21:K21"/>
    <mergeCell ref="J17:K17"/>
    <mergeCell ref="A22:I22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OverCellus</cp:lastModifiedBy>
  <cp:lastPrinted>2022-10-07T13:42:05Z</cp:lastPrinted>
  <dcterms:created xsi:type="dcterms:W3CDTF">1997-01-10T22:22:50Z</dcterms:created>
  <dcterms:modified xsi:type="dcterms:W3CDTF">2022-10-13T19:11:58Z</dcterms:modified>
  <cp:category/>
  <cp:version/>
  <cp:contentType/>
  <cp:contentStatus/>
</cp:coreProperties>
</file>